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artklar\Documents\Martin\Mosnang 2025\"/>
    </mc:Choice>
  </mc:AlternateContent>
  <xr:revisionPtr revIDLastSave="0" documentId="13_ncr:1_{2ED0CE09-18E0-4497-B8F5-F68E3C846F6F}" xr6:coauthVersionLast="47" xr6:coauthVersionMax="47" xr10:uidLastSave="{00000000-0000-0000-0000-000000000000}"/>
  <bookViews>
    <workbookView xWindow="-108" yWindow="-108" windowWidth="23256" windowHeight="12456" xr2:uid="{F814A7D8-1A13-44C3-A403-9F4F2DAD1AE0}"/>
  </bookViews>
  <sheets>
    <sheet name="10er" sheetId="1" r:id="rId1"/>
    <sheet name="Worktab" sheetId="2" r:id="rId2"/>
  </sheets>
  <definedNames>
    <definedName name="_xlnm.Print_Area" localSheetId="0">'10er'!$A$1:$AB$84</definedName>
  </definedNames>
  <calcPr calcId="191029"/>
</workbook>
</file>

<file path=xl/calcChain.xml><?xml version="1.0" encoding="utf-8"?>
<calcChain xmlns="http://schemas.openxmlformats.org/spreadsheetml/2006/main">
  <c r="A6" i="1" l="1"/>
  <c r="E6" i="1"/>
  <c r="P6" i="1"/>
  <c r="Z6" i="1"/>
  <c r="AB6" i="1" s="1"/>
  <c r="O61" i="1" s="1"/>
  <c r="AA6" i="1"/>
  <c r="A7" i="1"/>
  <c r="E7" i="1"/>
  <c r="P7" i="1"/>
  <c r="Z7" i="1"/>
  <c r="AA7" i="1"/>
  <c r="A8" i="1"/>
  <c r="T64" i="1" s="1"/>
  <c r="E8" i="1"/>
  <c r="P8" i="1"/>
  <c r="Z8" i="1"/>
  <c r="AA8" i="1"/>
  <c r="A9" i="1"/>
  <c r="E9" i="1"/>
  <c r="P9" i="1"/>
  <c r="Z9" i="1"/>
  <c r="AA9" i="1"/>
  <c r="A10" i="1"/>
  <c r="E10" i="1"/>
  <c r="P10" i="1"/>
  <c r="Z10" i="1"/>
  <c r="AB10" i="1" s="1"/>
  <c r="W69" i="1" s="1"/>
  <c r="AA10" i="1"/>
  <c r="A11" i="1"/>
  <c r="Q61" i="1" s="1"/>
  <c r="E11" i="1"/>
  <c r="P11" i="1"/>
  <c r="Z11" i="1"/>
  <c r="AA11" i="1"/>
  <c r="AB11" i="1" s="1"/>
  <c r="P62" i="1" s="1"/>
  <c r="A12" i="1"/>
  <c r="S63" i="1" s="1"/>
  <c r="E12" i="1"/>
  <c r="P12" i="1"/>
  <c r="Z12" i="1"/>
  <c r="AA12" i="1"/>
  <c r="A13" i="1"/>
  <c r="U65" i="1" s="1"/>
  <c r="E13" i="1"/>
  <c r="P13" i="1"/>
  <c r="Z13" i="1"/>
  <c r="AA13" i="1"/>
  <c r="A14" i="1"/>
  <c r="E14" i="1"/>
  <c r="P14" i="1"/>
  <c r="Z14" i="1"/>
  <c r="AA14" i="1"/>
  <c r="A15" i="1"/>
  <c r="Q60" i="1" s="1"/>
  <c r="E15" i="1"/>
  <c r="P15" i="1"/>
  <c r="Z15" i="1"/>
  <c r="AA15" i="1"/>
  <c r="AB15" i="1"/>
  <c r="O62" i="1" s="1"/>
  <c r="A16" i="1"/>
  <c r="E16" i="1"/>
  <c r="P16" i="1"/>
  <c r="Z16" i="1"/>
  <c r="AA16" i="1"/>
  <c r="A17" i="1"/>
  <c r="T63" i="1" s="1"/>
  <c r="E17" i="1"/>
  <c r="P17" i="1"/>
  <c r="Z17" i="1"/>
  <c r="AB17" i="1" s="1"/>
  <c r="R65" i="1" s="1"/>
  <c r="AA17" i="1"/>
  <c r="A18" i="1"/>
  <c r="E18" i="1"/>
  <c r="P18" i="1"/>
  <c r="Z18" i="1"/>
  <c r="AA18" i="1"/>
  <c r="A19" i="1"/>
  <c r="X67" i="1" s="1"/>
  <c r="E19" i="1"/>
  <c r="P19" i="1"/>
  <c r="Z19" i="1"/>
  <c r="AA19" i="1"/>
  <c r="AB19" i="1"/>
  <c r="V69" i="1" s="1"/>
  <c r="A20" i="1"/>
  <c r="R60" i="1" s="1"/>
  <c r="E20" i="1"/>
  <c r="P20" i="1"/>
  <c r="Z20" i="1"/>
  <c r="AA20" i="1"/>
  <c r="A21" i="1"/>
  <c r="S62" i="1" s="1"/>
  <c r="E21" i="1"/>
  <c r="P21" i="1"/>
  <c r="Z21" i="1"/>
  <c r="AB21" i="1" s="1"/>
  <c r="Q64" i="1" s="1"/>
  <c r="AA21" i="1"/>
  <c r="A22" i="1"/>
  <c r="E22" i="1"/>
  <c r="P22" i="1"/>
  <c r="Z22" i="1"/>
  <c r="AA22" i="1"/>
  <c r="AB22" i="1"/>
  <c r="T67" i="1" s="1"/>
  <c r="A23" i="1"/>
  <c r="X66" i="1" s="1"/>
  <c r="E23" i="1"/>
  <c r="P23" i="1"/>
  <c r="Z23" i="1"/>
  <c r="AA23" i="1"/>
  <c r="A24" i="1"/>
  <c r="R61" i="1" s="1"/>
  <c r="E24" i="1"/>
  <c r="P24" i="1"/>
  <c r="Z24" i="1"/>
  <c r="AB24" i="1" s="1"/>
  <c r="P63" i="1" s="1"/>
  <c r="AA24" i="1"/>
  <c r="A25" i="1"/>
  <c r="S60" i="1" s="1"/>
  <c r="E25" i="1"/>
  <c r="P25" i="1"/>
  <c r="Z25" i="1"/>
  <c r="AA25" i="1"/>
  <c r="A26" i="1"/>
  <c r="T62" i="1" s="1"/>
  <c r="E26" i="1"/>
  <c r="P26" i="1"/>
  <c r="Z26" i="1"/>
  <c r="AA26" i="1"/>
  <c r="A27" i="1"/>
  <c r="P67" i="1" s="1"/>
  <c r="E27" i="1"/>
  <c r="P27" i="1"/>
  <c r="Z27" i="1"/>
  <c r="AA27" i="1"/>
  <c r="A28" i="1"/>
  <c r="O69" i="1" s="1"/>
  <c r="E28" i="1"/>
  <c r="P28" i="1"/>
  <c r="Z28" i="1"/>
  <c r="AA28" i="1"/>
  <c r="A29" i="1"/>
  <c r="Q68" i="1" s="1"/>
  <c r="E29" i="1"/>
  <c r="P29" i="1"/>
  <c r="Z29" i="1"/>
  <c r="AA29" i="1"/>
  <c r="A30" i="1"/>
  <c r="E30" i="1"/>
  <c r="P30" i="1"/>
  <c r="Z30" i="1"/>
  <c r="AA30" i="1"/>
  <c r="AB30" i="1" s="1"/>
  <c r="R66" i="1" s="1"/>
  <c r="A31" i="1"/>
  <c r="V64" i="1" s="1"/>
  <c r="E31" i="1"/>
  <c r="P31" i="1"/>
  <c r="Z31" i="1"/>
  <c r="AA31" i="1"/>
  <c r="AB31" i="1"/>
  <c r="S67" i="1" s="1"/>
  <c r="A32" i="1"/>
  <c r="P69" i="1" s="1"/>
  <c r="E32" i="1"/>
  <c r="P32" i="1"/>
  <c r="Z32" i="1"/>
  <c r="AA32" i="1"/>
  <c r="A33" i="1"/>
  <c r="W60" i="1" s="1"/>
  <c r="E33" i="1"/>
  <c r="P33" i="1"/>
  <c r="Z33" i="1"/>
  <c r="AA33" i="1"/>
  <c r="A34" i="1"/>
  <c r="U62" i="1" s="1"/>
  <c r="E34" i="1"/>
  <c r="P34" i="1"/>
  <c r="Z34" i="1"/>
  <c r="AA34" i="1"/>
  <c r="A35" i="1"/>
  <c r="V63" i="1" s="1"/>
  <c r="E35" i="1"/>
  <c r="P35" i="1"/>
  <c r="Z35" i="1"/>
  <c r="AA35" i="1"/>
  <c r="A36" i="1"/>
  <c r="X65" i="1" s="1"/>
  <c r="E36" i="1"/>
  <c r="P36" i="1"/>
  <c r="Z36" i="1"/>
  <c r="AA36" i="1"/>
  <c r="A37" i="1"/>
  <c r="E37" i="1"/>
  <c r="P37" i="1"/>
  <c r="Z37" i="1"/>
  <c r="AA37" i="1"/>
  <c r="A38" i="1"/>
  <c r="U60" i="1" s="1"/>
  <c r="E38" i="1"/>
  <c r="P38" i="1"/>
  <c r="Z38" i="1"/>
  <c r="AA38" i="1"/>
  <c r="A39" i="1"/>
  <c r="V62" i="1" s="1"/>
  <c r="E39" i="1"/>
  <c r="P39" i="1"/>
  <c r="Z39" i="1"/>
  <c r="AA39" i="1"/>
  <c r="A40" i="1"/>
  <c r="X64" i="1" s="1"/>
  <c r="E40" i="1"/>
  <c r="P40" i="1"/>
  <c r="Z40" i="1"/>
  <c r="AA40" i="1"/>
  <c r="A41" i="1"/>
  <c r="W65" i="1" s="1"/>
  <c r="E41" i="1"/>
  <c r="P41" i="1"/>
  <c r="Z41" i="1"/>
  <c r="AB41" i="1" s="1"/>
  <c r="T68" i="1" s="1"/>
  <c r="AA41" i="1"/>
  <c r="A42" i="1"/>
  <c r="U61" i="1" s="1"/>
  <c r="E42" i="1"/>
  <c r="P42" i="1"/>
  <c r="Z42" i="1"/>
  <c r="AB42" i="1" s="1"/>
  <c r="P66" i="1" s="1"/>
  <c r="AA42" i="1"/>
  <c r="A43" i="1"/>
  <c r="V60" i="1" s="1"/>
  <c r="E43" i="1"/>
  <c r="P43" i="1"/>
  <c r="Z43" i="1"/>
  <c r="AB43" i="1" s="1"/>
  <c r="O67" i="1" s="1"/>
  <c r="AA43" i="1"/>
  <c r="A44" i="1"/>
  <c r="E44" i="1"/>
  <c r="P44" i="1"/>
  <c r="Z44" i="1"/>
  <c r="AA44" i="1"/>
  <c r="A45" i="1"/>
  <c r="E45" i="1"/>
  <c r="P45" i="1"/>
  <c r="Z45" i="1"/>
  <c r="AA45" i="1"/>
  <c r="A46" i="1"/>
  <c r="P65" i="1" s="1"/>
  <c r="E46" i="1"/>
  <c r="P46" i="1"/>
  <c r="Z46" i="1"/>
  <c r="AB46" i="1" s="1"/>
  <c r="T61" i="1" s="1"/>
  <c r="AA46" i="1"/>
  <c r="A47" i="1"/>
  <c r="X62" i="1" s="1"/>
  <c r="E47" i="1"/>
  <c r="P47" i="1"/>
  <c r="Z47" i="1"/>
  <c r="AB47" i="1" s="1"/>
  <c r="Q69" i="1" s="1"/>
  <c r="AA47" i="1"/>
  <c r="A48" i="1"/>
  <c r="E48" i="1"/>
  <c r="P48" i="1"/>
  <c r="Z48" i="1"/>
  <c r="AB48" i="1" s="1"/>
  <c r="S66" i="1" s="1"/>
  <c r="AA48" i="1"/>
  <c r="A49" i="1"/>
  <c r="E49" i="1"/>
  <c r="P49" i="1"/>
  <c r="Z49" i="1"/>
  <c r="AA49" i="1"/>
  <c r="A50" i="1"/>
  <c r="O65" i="1" s="1"/>
  <c r="E50" i="1"/>
  <c r="P50" i="1"/>
  <c r="Z50" i="1"/>
  <c r="AA50" i="1"/>
  <c r="S61" i="1"/>
  <c r="U63" i="1"/>
  <c r="X63" i="1"/>
  <c r="U64" i="1"/>
  <c r="W64" i="1"/>
  <c r="V65" i="1"/>
  <c r="W66" i="1"/>
  <c r="W67" i="1"/>
  <c r="P68" i="1"/>
  <c r="R68" i="1"/>
  <c r="X68" i="1"/>
  <c r="A73" i="1"/>
  <c r="Y73" i="1"/>
  <c r="AB73" i="1" s="1"/>
  <c r="Z73" i="1"/>
  <c r="AA73" i="1"/>
  <c r="A74" i="1"/>
  <c r="P82" i="1" s="1"/>
  <c r="Y74" i="1"/>
  <c r="Z74" i="1"/>
  <c r="AA74" i="1"/>
  <c r="AB74" i="1"/>
  <c r="A76" i="1"/>
  <c r="Y76" i="1"/>
  <c r="AB76" i="1" s="1"/>
  <c r="Z76" i="1"/>
  <c r="AA76" i="1"/>
  <c r="A78" i="1"/>
  <c r="Y78" i="1"/>
  <c r="Z78" i="1"/>
  <c r="AA78" i="1"/>
  <c r="AB78" i="1"/>
  <c r="A80" i="1"/>
  <c r="Y80" i="1"/>
  <c r="Z80" i="1"/>
  <c r="AA80" i="1"/>
  <c r="AB80" i="1"/>
  <c r="A82" i="1"/>
  <c r="E82" i="1"/>
  <c r="F82" i="1"/>
  <c r="X82" i="1"/>
  <c r="Y82" i="1"/>
  <c r="Z82" i="1"/>
  <c r="AA82" i="1"/>
  <c r="AB82" i="1"/>
  <c r="A84" i="1"/>
  <c r="E84" i="1"/>
  <c r="F84" i="1"/>
  <c r="P84" i="1"/>
  <c r="X84" i="1"/>
  <c r="Y84" i="1"/>
  <c r="AB84" i="1" s="1"/>
  <c r="Z84" i="1"/>
  <c r="AA84" i="1"/>
  <c r="A1" i="2"/>
  <c r="E73" i="1" s="1"/>
  <c r="B1" i="2"/>
  <c r="F73" i="1" s="1"/>
  <c r="C1" i="2"/>
  <c r="A2" i="2"/>
  <c r="E74" i="1" s="1"/>
  <c r="B2" i="2"/>
  <c r="F74" i="1" s="1"/>
  <c r="A3" i="2"/>
  <c r="X74" i="1" s="1"/>
  <c r="B3" i="2"/>
  <c r="P74" i="1" s="1"/>
  <c r="A4" i="2"/>
  <c r="X73" i="1" s="1"/>
  <c r="B4" i="2"/>
  <c r="P73" i="1" s="1"/>
  <c r="A5" i="2"/>
  <c r="E80" i="1" s="1"/>
  <c r="B5" i="2"/>
  <c r="F80" i="1" s="1"/>
  <c r="A6" i="2"/>
  <c r="X80" i="1" s="1"/>
  <c r="B6" i="2"/>
  <c r="P80" i="1" s="1"/>
  <c r="A7" i="2"/>
  <c r="E78" i="1" s="1"/>
  <c r="B7" i="2"/>
  <c r="F78" i="1" s="1"/>
  <c r="A8" i="2"/>
  <c r="X78" i="1" s="1"/>
  <c r="B8" i="2"/>
  <c r="P78" i="1" s="1"/>
  <c r="A9" i="2"/>
  <c r="E76" i="1" s="1"/>
  <c r="B9" i="2"/>
  <c r="F76" i="1" s="1"/>
  <c r="A10" i="2"/>
  <c r="X76" i="1" s="1"/>
  <c r="B10" i="2"/>
  <c r="P76" i="1" s="1"/>
  <c r="AB50" i="1" l="1"/>
  <c r="T60" i="1" s="1"/>
  <c r="AB49" i="1"/>
  <c r="W63" i="1" s="1"/>
  <c r="AB45" i="1"/>
  <c r="S68" i="1" s="1"/>
  <c r="AB44" i="1"/>
  <c r="R69" i="1" s="1"/>
  <c r="AB40" i="1"/>
  <c r="S69" i="1" s="1"/>
  <c r="AB39" i="1"/>
  <c r="Q67" i="1" s="1"/>
  <c r="AB38" i="1"/>
  <c r="O66" i="1" s="1"/>
  <c r="AB37" i="1"/>
  <c r="W61" i="1" s="1"/>
  <c r="AB36" i="1"/>
  <c r="T69" i="1" s="1"/>
  <c r="AB35" i="1"/>
  <c r="R67" i="1" s="1"/>
  <c r="AB34" i="1"/>
  <c r="Q66" i="1" s="1"/>
  <c r="AB33" i="1"/>
  <c r="O68" i="1" s="1"/>
  <c r="AB32" i="1"/>
  <c r="X61" i="1" s="1"/>
  <c r="AB29" i="1"/>
  <c r="W62" i="1" s="1"/>
  <c r="AB28" i="1"/>
  <c r="X60" i="1" s="1"/>
  <c r="AB27" i="1"/>
  <c r="V61" i="1" s="1"/>
  <c r="AB26" i="1"/>
  <c r="Q65" i="1" s="1"/>
  <c r="AB25" i="1"/>
  <c r="O64" i="1" s="1"/>
  <c r="AB23" i="1"/>
  <c r="U69" i="1" s="1"/>
  <c r="AB20" i="1"/>
  <c r="O63" i="1" s="1"/>
  <c r="Y63" i="1" s="1"/>
  <c r="AB18" i="1"/>
  <c r="U68" i="1" s="1"/>
  <c r="AB16" i="1"/>
  <c r="P64" i="1" s="1"/>
  <c r="AB14" i="1"/>
  <c r="V68" i="1" s="1"/>
  <c r="AB13" i="1"/>
  <c r="T66" i="1" s="1"/>
  <c r="AB12" i="1"/>
  <c r="R64" i="1" s="1"/>
  <c r="AB9" i="1"/>
  <c r="U67" i="1" s="1"/>
  <c r="V66" i="1"/>
  <c r="AB7" i="1"/>
  <c r="Q63" i="1" s="1"/>
  <c r="AB8" i="1"/>
  <c r="S65" i="1" s="1"/>
  <c r="Y61" i="1"/>
  <c r="P60" i="1"/>
  <c r="Y60" i="1" s="1"/>
  <c r="R62" i="1"/>
  <c r="Y69" i="1" l="1"/>
  <c r="Y67" i="1"/>
  <c r="Y66" i="1"/>
  <c r="Y68" i="1"/>
  <c r="Y62" i="1"/>
  <c r="Y65" i="1"/>
  <c r="Y64" i="1"/>
</calcChain>
</file>

<file path=xl/sharedStrings.xml><?xml version="1.0" encoding="utf-8"?>
<sst xmlns="http://schemas.openxmlformats.org/spreadsheetml/2006/main" count="145" uniqueCount="42">
  <si>
    <t>P</t>
  </si>
  <si>
    <t>Teams</t>
  </si>
  <si>
    <t>Z-Nr.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</si>
  <si>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</si>
  <si>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</si>
  <si>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</si>
  <si>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</si>
  <si>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</si>
  <si>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</si>
  <si>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</si>
  <si>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</si>
  <si>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</si>
  <si>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</si>
  <si>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Rang</t>
  </si>
  <si>
    <t>Pt.</t>
  </si>
  <si>
    <t>½ -Finals</t>
  </si>
  <si>
    <t>Kleiner Final</t>
  </si>
  <si>
    <t>Final</t>
  </si>
  <si>
    <t>Plazierungszug 9./10.</t>
  </si>
  <si>
    <t>Plazierungszug 7./8.</t>
  </si>
  <si>
    <t>Plazierungszug 5./6.</t>
  </si>
  <si>
    <t>Turnier:</t>
  </si>
  <si>
    <t>Turnierleiter:</t>
  </si>
  <si>
    <t>Datum:</t>
  </si>
  <si>
    <t>Gewichtsklasse:</t>
  </si>
  <si>
    <t>SCHWEIZER TAUZIEHVERBAND</t>
  </si>
  <si>
    <t>WENDEN --&gt;</t>
  </si>
  <si>
    <t>10-Turnier</t>
  </si>
  <si>
    <t>Zeit:</t>
  </si>
  <si>
    <t>Mosnang int.</t>
  </si>
  <si>
    <t>M640 Gruppe 1</t>
  </si>
  <si>
    <t>Martin Roos</t>
  </si>
  <si>
    <t>Furie Rosse</t>
  </si>
  <si>
    <t>TZF Böllen</t>
  </si>
  <si>
    <t>SZC Ebersecken</t>
  </si>
  <si>
    <t>TAF Scorzè</t>
  </si>
  <si>
    <t>Waldkirch</t>
  </si>
  <si>
    <t>Sins-Luthern</t>
  </si>
  <si>
    <t>TZC Wieden</t>
  </si>
  <si>
    <t>TTV Powerrangers</t>
  </si>
  <si>
    <t>Valleitrekkers</t>
  </si>
  <si>
    <t>Sokol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</si>
</sst>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"/>
  </numFmts>
  <fonts count="5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8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1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2" xfId="0" applyFont="1" applyBorder="1"/>
    <xf numFmtId="0" fontId="1" fillId="0" borderId="5" xfId="0" applyFont="1" applyBorder="1"/>
    <xf numFmtId="0" fontId="2" fillId="0" borderId="8" xfId="0" applyFont="1" applyBorder="1" applyAlignment="1">
      <alignment horizontal="left"/>
    </xf>
    <xf numFmtId="0" fontId="1" fillId="2" borderId="9" xfId="0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1" fillId="1" borderId="9" xfId="0" applyFont="1" applyFill="1" applyBorder="1" applyAlignment="1">
      <alignment horizontal="center"/>
    </xf>
    <xf numFmtId="0" fontId="0" fillId="1" borderId="10" xfId="0" applyFill="1" applyBorder="1" applyAlignment="1">
      <alignment horizontal="center"/>
    </xf>
    <xf numFmtId="0" fontId="1" fillId="1" borderId="10" xfId="0" applyFont="1" applyFill="1" applyBorder="1" applyAlignment="1">
      <alignment horizontal="center"/>
    </xf>
    <xf numFmtId="0" fontId="1" fillId="1" borderId="11" xfId="0" applyFont="1" applyFill="1" applyBorder="1" applyAlignment="1">
      <alignment horizontal="center"/>
    </xf>
    <xf numFmtId="0" fontId="0" fillId="1" borderId="1" xfId="0" applyFill="1" applyBorder="1" applyAlignment="1">
      <alignment horizontal="center"/>
    </xf>
    <xf numFmtId="0" fontId="1" fillId="1" borderId="1" xfId="0" applyFont="1" applyFill="1" applyBorder="1" applyAlignment="1">
      <alignment horizontal="center"/>
    </xf>
    <xf numFmtId="0" fontId="1" fillId="1" borderId="27" xfId="0" applyFont="1" applyFill="1" applyBorder="1" applyAlignment="1">
      <alignment horizontal="center"/>
    </xf>
    <xf numFmtId="0" fontId="0" fillId="1" borderId="28" xfId="0" applyFill="1" applyBorder="1" applyAlignment="1">
      <alignment horizontal="center"/>
    </xf>
    <xf numFmtId="0" fontId="1" fillId="1" borderId="28" xfId="0" applyFont="1" applyFill="1" applyBorder="1"/>
    <xf numFmtId="0" fontId="1" fillId="1" borderId="29" xfId="0" applyFont="1" applyFill="1" applyBorder="1" applyAlignment="1">
      <alignment horizontal="center"/>
    </xf>
    <xf numFmtId="0" fontId="1" fillId="1" borderId="4" xfId="0" applyFont="1" applyFill="1" applyBorder="1" applyAlignment="1">
      <alignment horizontal="center"/>
    </xf>
    <xf numFmtId="0" fontId="0" fillId="1" borderId="5" xfId="0" applyFill="1" applyBorder="1" applyAlignment="1">
      <alignment horizontal="center"/>
    </xf>
    <xf numFmtId="0" fontId="1" fillId="1" borderId="5" xfId="0" applyFont="1" applyFill="1" applyBorder="1"/>
    <xf numFmtId="0" fontId="1" fillId="1" borderId="6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1" borderId="15" xfId="0" applyFill="1" applyBorder="1"/>
    <xf numFmtId="0" fontId="0" fillId="1" borderId="16" xfId="0" applyFill="1" applyBorder="1"/>
    <xf numFmtId="0" fontId="0" fillId="1" borderId="17" xfId="0" applyFill="1" applyBorder="1"/>
    <xf numFmtId="0" fontId="1" fillId="0" borderId="18" xfId="0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5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1" borderId="5" xfId="0" applyFill="1" applyBorder="1" applyAlignment="1">
      <alignment horizontal="center"/>
    </xf>
    <xf numFmtId="0" fontId="0" fillId="1" borderId="1" xfId="0" applyFill="1" applyBorder="1"/>
    <xf numFmtId="0" fontId="0" fillId="1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1" fillId="0" borderId="18" xfId="0" applyNumberFormat="1" applyFont="1" applyBorder="1"/>
    <xf numFmtId="0" fontId="0" fillId="1" borderId="28" xfId="0" applyFill="1" applyBorder="1" applyAlignment="1">
      <alignment horizontal="center"/>
    </xf>
    <xf numFmtId="0" fontId="0" fillId="1" borderId="24" xfId="0" applyFill="1" applyBorder="1"/>
    <xf numFmtId="0" fontId="0" fillId="1" borderId="25" xfId="0" applyFill="1" applyBorder="1"/>
    <xf numFmtId="0" fontId="0" fillId="1" borderId="26" xfId="0" applyFill="1" applyBorder="1"/>
    <xf numFmtId="0" fontId="0" fillId="0" borderId="1" xfId="0" applyBorder="1"/>
    <xf numFmtId="0" fontId="0" fillId="1" borderId="21" xfId="0" applyFill="1" applyBorder="1"/>
    <xf numFmtId="0" fontId="0" fillId="1" borderId="22" xfId="0" applyFill="1" applyBorder="1"/>
    <xf numFmtId="0" fontId="0" fillId="1" borderId="23" xfId="0" applyFill="1" applyBorder="1"/>
    <xf numFmtId="0" fontId="1" fillId="0" borderId="5" xfId="0" applyFont="1" applyBorder="1" applyAlignment="1">
      <alignment horizontal="center"/>
    </xf>
    <xf numFmtId="0" fontId="0" fillId="1" borderId="10" xfId="0" applyFill="1" applyBorder="1"/>
    <xf numFmtId="0" fontId="0" fillId="1" borderId="10" xfId="0" applyFill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1" borderId="19" xfId="0" applyFont="1" applyFill="1" applyBorder="1" applyAlignment="1">
      <alignment horizontal="center"/>
    </xf>
    <xf numFmtId="0" fontId="1" fillId="1" borderId="1" xfId="0" applyFont="1" applyFill="1" applyBorder="1" applyAlignment="1">
      <alignment horizontal="center"/>
    </xf>
    <xf numFmtId="0" fontId="1" fillId="1" borderId="10" xfId="0" applyFont="1" applyFill="1" applyBorder="1" applyAlignment="1">
      <alignment horizontal="center"/>
    </xf>
    <xf numFmtId="0" fontId="1" fillId="1" borderId="20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1" borderId="9" xfId="0" applyFont="1" applyFill="1" applyBorder="1" applyAlignment="1">
      <alignment horizontal="center"/>
    </xf>
    <xf numFmtId="0" fontId="1" fillId="1" borderId="11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EDB9C-85BB-4FA0-881F-491BF3724963}">
  <sheetPr>
    <pageSetUpPr fitToPage="1"/>
  </sheetPr>
  <dimension ref="A1:AC87"/>
  <sheetViews>
    <sheetView tabSelected="1" topLeftCell="A55" zoomScale="140" zoomScaleNormal="140" workbookViewId="0">
      <selection activeCell="AH69" sqref="AH69"/>
    </sheetView>
  </sheetViews>
  <sheetFormatPr baseColWidth="10" defaultColWidth="3.33203125" defaultRowHeight="13.2" x14ac:dyDescent="0.25"/>
  <cols>
    <col min="1" max="28" width="3.33203125" customWidth="1"/>
    <col min="29" max="29" width="6.6640625" style="25" customWidth="1"/>
  </cols>
  <sheetData>
    <row r="1" spans="1:29" ht="21" x14ac:dyDescent="0.4">
      <c r="G1" s="59" t="s">
        <v>25</v>
      </c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</row>
    <row r="2" spans="1:29" ht="18" customHeight="1" x14ac:dyDescent="0.25">
      <c r="A2" t="s">
        <v>21</v>
      </c>
      <c r="C2" s="46" t="s">
        <v>29</v>
      </c>
      <c r="D2" s="46"/>
      <c r="E2" s="46"/>
      <c r="F2" s="46"/>
      <c r="G2" s="46"/>
      <c r="H2" s="46"/>
      <c r="I2" s="46"/>
      <c r="K2" t="s">
        <v>23</v>
      </c>
      <c r="M2" s="61">
        <v>45808</v>
      </c>
      <c r="N2" s="46"/>
      <c r="O2" s="46"/>
      <c r="P2" s="46"/>
      <c r="Q2" s="46"/>
      <c r="S2" t="s">
        <v>24</v>
      </c>
      <c r="X2" s="46" t="s">
        <v>30</v>
      </c>
      <c r="Y2" s="46"/>
      <c r="Z2" s="46"/>
      <c r="AA2" s="46"/>
      <c r="AB2" s="46"/>
    </row>
    <row r="3" spans="1:29" ht="18" customHeight="1" x14ac:dyDescent="0.25">
      <c r="A3" t="s">
        <v>22</v>
      </c>
      <c r="E3" s="46" t="s">
        <v>31</v>
      </c>
      <c r="F3" s="46"/>
      <c r="G3" s="46"/>
      <c r="H3" s="46"/>
      <c r="I3" s="46"/>
      <c r="J3" s="46"/>
      <c r="K3" s="46"/>
      <c r="L3" s="46"/>
    </row>
    <row r="4" spans="1:29" ht="11.1" customHeight="1" thickBot="1" x14ac:dyDescent="0.3">
      <c r="Y4" s="4" t="s">
        <v>27</v>
      </c>
    </row>
    <row r="5" spans="1:29" ht="14.1" customHeight="1" thickBot="1" x14ac:dyDescent="0.3">
      <c r="A5" s="8" t="s">
        <v>0</v>
      </c>
      <c r="B5" s="18">
        <v>1</v>
      </c>
      <c r="C5" s="18">
        <v>2</v>
      </c>
      <c r="D5" s="9"/>
      <c r="E5" s="70" t="s">
        <v>1</v>
      </c>
      <c r="F5" s="70"/>
      <c r="G5" s="70"/>
      <c r="H5" s="70"/>
      <c r="I5" s="70"/>
      <c r="J5" s="70"/>
      <c r="K5" s="70"/>
      <c r="L5" s="70"/>
      <c r="M5" s="70"/>
      <c r="N5" s="70" t="s">
        <v>2</v>
      </c>
      <c r="O5" s="70"/>
      <c r="P5" s="70" t="s">
        <v>1</v>
      </c>
      <c r="Q5" s="70"/>
      <c r="R5" s="70"/>
      <c r="S5" s="70"/>
      <c r="T5" s="70"/>
      <c r="U5" s="70"/>
      <c r="V5" s="70"/>
      <c r="W5" s="70"/>
      <c r="X5" s="70"/>
      <c r="Y5" s="9"/>
      <c r="Z5" s="18">
        <v>1</v>
      </c>
      <c r="AA5" s="18">
        <v>2</v>
      </c>
      <c r="AB5" s="10" t="s">
        <v>0</v>
      </c>
      <c r="AC5" s="25" t="s">
        <v>28</v>
      </c>
    </row>
    <row r="6" spans="1:29" ht="14.1" customHeight="1" x14ac:dyDescent="0.25">
      <c r="A6" s="26" t="str">
        <f>IF(B6="","",IF(B6+C6=2,"3",B6+C6))</f>
        <v>3</v>
      </c>
      <c r="B6" s="27">
        <v>1</v>
      </c>
      <c r="C6" s="27">
        <v>1</v>
      </c>
      <c r="D6" s="28" t="s">
        <v>3</v>
      </c>
      <c r="E6" s="71" t="str">
        <f>IF(C60="","",C60)</f>
        <v>Furie Rosse</v>
      </c>
      <c r="F6" s="71"/>
      <c r="G6" s="71"/>
      <c r="H6" s="71"/>
      <c r="I6" s="71"/>
      <c r="J6" s="71"/>
      <c r="K6" s="71"/>
      <c r="L6" s="71"/>
      <c r="M6" s="71"/>
      <c r="N6" s="72">
        <v>1</v>
      </c>
      <c r="O6" s="72"/>
      <c r="P6" s="71" t="str">
        <f>IF(C61="","",C61)</f>
        <v>TZF Böllen</v>
      </c>
      <c r="Q6" s="71"/>
      <c r="R6" s="71"/>
      <c r="S6" s="71"/>
      <c r="T6" s="71"/>
      <c r="U6" s="71"/>
      <c r="V6" s="71"/>
      <c r="W6" s="71"/>
      <c r="X6" s="71"/>
      <c r="Y6" s="28" t="s">
        <v>4</v>
      </c>
      <c r="Z6" s="27" t="str">
        <f>IF(B6=1,"0",IF(B6="","","1"))</f>
        <v>0</v>
      </c>
      <c r="AA6" s="27" t="str">
        <f>IF(C6=1,"0",IF(C6="","","1"))</f>
        <v>0</v>
      </c>
      <c r="AB6" s="29">
        <f>IF(Z6="","",IF(AA6="",Z6,IF(Z6+AA6=2,"3",Z6+AA6)))</f>
        <v>0</v>
      </c>
    </row>
    <row r="7" spans="1:29" ht="14.1" customHeight="1" x14ac:dyDescent="0.25">
      <c r="A7" s="22" t="str">
        <f>IF(B7="","",IF(B7+C7=2,"3",B7+C7))</f>
        <v>3</v>
      </c>
      <c r="B7" s="1">
        <v>1</v>
      </c>
      <c r="C7" s="1">
        <v>1</v>
      </c>
      <c r="D7" s="3" t="s">
        <v>5</v>
      </c>
      <c r="E7" s="66" t="str">
        <f>IF(C62="","",C62)</f>
        <v>SZC Ebersecken</v>
      </c>
      <c r="F7" s="66"/>
      <c r="G7" s="66"/>
      <c r="H7" s="66"/>
      <c r="I7" s="66"/>
      <c r="J7" s="66"/>
      <c r="K7" s="66"/>
      <c r="L7" s="66"/>
      <c r="M7" s="66"/>
      <c r="N7" s="57">
        <v>2</v>
      </c>
      <c r="O7" s="57"/>
      <c r="P7" s="66" t="str">
        <f>IF(C63="","",C63)</f>
        <v>TAF Scorzè</v>
      </c>
      <c r="Q7" s="66"/>
      <c r="R7" s="66"/>
      <c r="S7" s="66"/>
      <c r="T7" s="66"/>
      <c r="U7" s="66"/>
      <c r="V7" s="66"/>
      <c r="W7" s="66"/>
      <c r="X7" s="66"/>
      <c r="Y7" s="3" t="s">
        <v>6</v>
      </c>
      <c r="Z7" s="23" t="str">
        <f t="shared" ref="Z7:Z50" si="0">IF(B7=1,"0",IF(B7="","","1"))</f>
        <v>0</v>
      </c>
      <c r="AA7" s="23" t="str">
        <f t="shared" ref="AA7:AA50" si="1">IF(C7=1,"0",IF(C7="","","1"))</f>
        <v>0</v>
      </c>
      <c r="AB7" s="24">
        <f t="shared" ref="AB7:AB50" si="2">IF(Z7="","",IF(AA7="",Z7,IF(Z7+AA7=2,"3",Z7+AA7)))</f>
        <v>0</v>
      </c>
    </row>
    <row r="8" spans="1:29" ht="14.1" customHeight="1" x14ac:dyDescent="0.25">
      <c r="A8" s="26">
        <f t="shared" ref="A8:A50" si="3">IF(B8="","",IF(B8+C8=2,"3",B8+C8))</f>
        <v>0</v>
      </c>
      <c r="B8" s="30">
        <v>0</v>
      </c>
      <c r="C8" s="30">
        <v>0</v>
      </c>
      <c r="D8" s="31" t="s">
        <v>7</v>
      </c>
      <c r="E8" s="55" t="str">
        <f>IF(C64="","",C64)</f>
        <v>Waldkirch</v>
      </c>
      <c r="F8" s="55"/>
      <c r="G8" s="55"/>
      <c r="H8" s="55"/>
      <c r="I8" s="55"/>
      <c r="J8" s="55"/>
      <c r="K8" s="55"/>
      <c r="L8" s="55"/>
      <c r="M8" s="55"/>
      <c r="N8" s="56">
        <v>3</v>
      </c>
      <c r="O8" s="56"/>
      <c r="P8" s="55" t="str">
        <f>IF(C65="","",C65)</f>
        <v>Sins-Luthern</v>
      </c>
      <c r="Q8" s="55"/>
      <c r="R8" s="55"/>
      <c r="S8" s="55"/>
      <c r="T8" s="55"/>
      <c r="U8" s="55"/>
      <c r="V8" s="55"/>
      <c r="W8" s="55"/>
      <c r="X8" s="55"/>
      <c r="Y8" s="31" t="s">
        <v>8</v>
      </c>
      <c r="Z8" s="27" t="str">
        <f t="shared" si="0"/>
        <v>1</v>
      </c>
      <c r="AA8" s="27" t="str">
        <f t="shared" si="1"/>
        <v>1</v>
      </c>
      <c r="AB8" s="29" t="str">
        <f t="shared" si="2"/>
        <v>3</v>
      </c>
    </row>
    <row r="9" spans="1:29" ht="14.1" customHeight="1" x14ac:dyDescent="0.25">
      <c r="A9" s="22">
        <f t="shared" si="3"/>
        <v>0</v>
      </c>
      <c r="B9" s="1">
        <v>0</v>
      </c>
      <c r="C9" s="1">
        <v>0</v>
      </c>
      <c r="D9" s="3" t="s">
        <v>9</v>
      </c>
      <c r="E9" s="66" t="str">
        <f>IF(C66="","",C66)</f>
        <v>TZC Wieden</v>
      </c>
      <c r="F9" s="66"/>
      <c r="G9" s="66"/>
      <c r="H9" s="66"/>
      <c r="I9" s="66"/>
      <c r="J9" s="66"/>
      <c r="K9" s="66"/>
      <c r="L9" s="66"/>
      <c r="M9" s="66"/>
      <c r="N9" s="57">
        <v>4</v>
      </c>
      <c r="O9" s="57"/>
      <c r="P9" s="66" t="str">
        <f>IF(C67="","",C67)</f>
        <v>TTV Powerrangers</v>
      </c>
      <c r="Q9" s="66"/>
      <c r="R9" s="66"/>
      <c r="S9" s="66"/>
      <c r="T9" s="66"/>
      <c r="U9" s="66"/>
      <c r="V9" s="66"/>
      <c r="W9" s="66"/>
      <c r="X9" s="66"/>
      <c r="Y9" s="3" t="s">
        <v>10</v>
      </c>
      <c r="Z9" s="23" t="str">
        <f t="shared" si="0"/>
        <v>1</v>
      </c>
      <c r="AA9" s="23" t="str">
        <f t="shared" si="1"/>
        <v>1</v>
      </c>
      <c r="AB9" s="24" t="str">
        <f t="shared" si="2"/>
        <v>3</v>
      </c>
    </row>
    <row r="10" spans="1:29" ht="14.1" customHeight="1" x14ac:dyDescent="0.25">
      <c r="A10" s="26" t="str">
        <f t="shared" si="3"/>
        <v>3</v>
      </c>
      <c r="B10" s="30">
        <v>1</v>
      </c>
      <c r="C10" s="30">
        <v>1</v>
      </c>
      <c r="D10" s="31" t="s">
        <v>11</v>
      </c>
      <c r="E10" s="55" t="str">
        <f>IF(C68="","",C68)</f>
        <v>Valleitrekkers</v>
      </c>
      <c r="F10" s="55"/>
      <c r="G10" s="55"/>
      <c r="H10" s="55"/>
      <c r="I10" s="55"/>
      <c r="J10" s="55"/>
      <c r="K10" s="55"/>
      <c r="L10" s="55"/>
      <c r="M10" s="55"/>
      <c r="N10" s="56">
        <v>5</v>
      </c>
      <c r="O10" s="56"/>
      <c r="P10" s="55" t="str">
        <f>IF(C69="","",C69)</f>
        <v>Sokol</v>
      </c>
      <c r="Q10" s="55"/>
      <c r="R10" s="55"/>
      <c r="S10" s="55"/>
      <c r="T10" s="55"/>
      <c r="U10" s="55"/>
      <c r="V10" s="55"/>
      <c r="W10" s="55"/>
      <c r="X10" s="55"/>
      <c r="Y10" s="31" t="s">
        <v>12</v>
      </c>
      <c r="Z10" s="27" t="str">
        <f t="shared" si="0"/>
        <v>0</v>
      </c>
      <c r="AA10" s="27" t="str">
        <f t="shared" si="1"/>
        <v>0</v>
      </c>
      <c r="AB10" s="29">
        <f t="shared" si="2"/>
        <v>0</v>
      </c>
    </row>
    <row r="11" spans="1:29" ht="14.1" customHeight="1" x14ac:dyDescent="0.25">
      <c r="A11" s="22">
        <f t="shared" si="3"/>
        <v>0</v>
      </c>
      <c r="B11" s="1">
        <v>0</v>
      </c>
      <c r="C11" s="1">
        <v>0</v>
      </c>
      <c r="D11" s="3" t="s">
        <v>4</v>
      </c>
      <c r="E11" s="66" t="str">
        <f>IF(C61="","",C61)</f>
        <v>TZF Böllen</v>
      </c>
      <c r="F11" s="66"/>
      <c r="G11" s="66"/>
      <c r="H11" s="66"/>
      <c r="I11" s="66"/>
      <c r="J11" s="66"/>
      <c r="K11" s="66"/>
      <c r="L11" s="66"/>
      <c r="M11" s="66"/>
      <c r="N11" s="57">
        <v>6</v>
      </c>
      <c r="O11" s="57"/>
      <c r="P11" s="66" t="str">
        <f>IF(C62="","",C62)</f>
        <v>SZC Ebersecken</v>
      </c>
      <c r="Q11" s="66"/>
      <c r="R11" s="66"/>
      <c r="S11" s="66"/>
      <c r="T11" s="66"/>
      <c r="U11" s="66"/>
      <c r="V11" s="66"/>
      <c r="W11" s="66"/>
      <c r="X11" s="66"/>
      <c r="Y11" s="3" t="s">
        <v>5</v>
      </c>
      <c r="Z11" s="23" t="str">
        <f t="shared" si="0"/>
        <v>1</v>
      </c>
      <c r="AA11" s="23" t="str">
        <f t="shared" si="1"/>
        <v>1</v>
      </c>
      <c r="AB11" s="24" t="str">
        <f t="shared" si="2"/>
        <v>3</v>
      </c>
    </row>
    <row r="12" spans="1:29" ht="14.1" customHeight="1" x14ac:dyDescent="0.25">
      <c r="A12" s="26" t="str">
        <f t="shared" si="3"/>
        <v>3</v>
      </c>
      <c r="B12" s="30">
        <v>1</v>
      </c>
      <c r="C12" s="30">
        <v>1</v>
      </c>
      <c r="D12" s="31" t="s">
        <v>6</v>
      </c>
      <c r="E12" s="55" t="str">
        <f>IF(C63="","",C63)</f>
        <v>TAF Scorzè</v>
      </c>
      <c r="F12" s="55"/>
      <c r="G12" s="55"/>
      <c r="H12" s="55"/>
      <c r="I12" s="55"/>
      <c r="J12" s="55"/>
      <c r="K12" s="55"/>
      <c r="L12" s="55"/>
      <c r="M12" s="55"/>
      <c r="N12" s="56">
        <v>7</v>
      </c>
      <c r="O12" s="56"/>
      <c r="P12" s="55" t="str">
        <f>IF(C64="","",C64)</f>
        <v>Waldkirch</v>
      </c>
      <c r="Q12" s="55"/>
      <c r="R12" s="55"/>
      <c r="S12" s="55"/>
      <c r="T12" s="55"/>
      <c r="U12" s="55"/>
      <c r="V12" s="55"/>
      <c r="W12" s="55"/>
      <c r="X12" s="55"/>
      <c r="Y12" s="31" t="s">
        <v>7</v>
      </c>
      <c r="Z12" s="27" t="str">
        <f t="shared" si="0"/>
        <v>0</v>
      </c>
      <c r="AA12" s="27" t="str">
        <f t="shared" si="1"/>
        <v>0</v>
      </c>
      <c r="AB12" s="29">
        <f t="shared" si="2"/>
        <v>0</v>
      </c>
    </row>
    <row r="13" spans="1:29" ht="14.1" customHeight="1" x14ac:dyDescent="0.25">
      <c r="A13" s="22" t="str">
        <f t="shared" si="3"/>
        <v>3</v>
      </c>
      <c r="B13" s="1">
        <v>1</v>
      </c>
      <c r="C13" s="1">
        <v>1</v>
      </c>
      <c r="D13" s="3" t="s">
        <v>8</v>
      </c>
      <c r="E13" s="66" t="str">
        <f>IF(C65="","",C65)</f>
        <v>Sins-Luthern</v>
      </c>
      <c r="F13" s="66"/>
      <c r="G13" s="66"/>
      <c r="H13" s="66"/>
      <c r="I13" s="66"/>
      <c r="J13" s="66"/>
      <c r="K13" s="66"/>
      <c r="L13" s="66"/>
      <c r="M13" s="66"/>
      <c r="N13" s="57">
        <v>8</v>
      </c>
      <c r="O13" s="57"/>
      <c r="P13" s="66" t="str">
        <f>IF(C66="","",C66)</f>
        <v>TZC Wieden</v>
      </c>
      <c r="Q13" s="66"/>
      <c r="R13" s="66"/>
      <c r="S13" s="66"/>
      <c r="T13" s="66"/>
      <c r="U13" s="66"/>
      <c r="V13" s="66"/>
      <c r="W13" s="66"/>
      <c r="X13" s="66"/>
      <c r="Y13" s="3" t="s">
        <v>9</v>
      </c>
      <c r="Z13" s="23" t="str">
        <f t="shared" si="0"/>
        <v>0</v>
      </c>
      <c r="AA13" s="23" t="str">
        <f t="shared" si="1"/>
        <v>0</v>
      </c>
      <c r="AB13" s="24">
        <f t="shared" si="2"/>
        <v>0</v>
      </c>
    </row>
    <row r="14" spans="1:29" ht="14.1" customHeight="1" x14ac:dyDescent="0.25">
      <c r="A14" s="26" t="str">
        <f t="shared" si="3"/>
        <v>3</v>
      </c>
      <c r="B14" s="30">
        <v>1</v>
      </c>
      <c r="C14" s="30">
        <v>1</v>
      </c>
      <c r="D14" s="31" t="s">
        <v>10</v>
      </c>
      <c r="E14" s="55" t="str">
        <f>IF(C67="","",C67)</f>
        <v>TTV Powerrangers</v>
      </c>
      <c r="F14" s="55"/>
      <c r="G14" s="55"/>
      <c r="H14" s="55"/>
      <c r="I14" s="55"/>
      <c r="J14" s="55"/>
      <c r="K14" s="55"/>
      <c r="L14" s="55"/>
      <c r="M14" s="55"/>
      <c r="N14" s="56">
        <v>9</v>
      </c>
      <c r="O14" s="56"/>
      <c r="P14" s="55" t="str">
        <f>IF(C68="","",C68)</f>
        <v>Valleitrekkers</v>
      </c>
      <c r="Q14" s="55"/>
      <c r="R14" s="55"/>
      <c r="S14" s="55"/>
      <c r="T14" s="55"/>
      <c r="U14" s="55"/>
      <c r="V14" s="55"/>
      <c r="W14" s="55"/>
      <c r="X14" s="55"/>
      <c r="Y14" s="31" t="s">
        <v>11</v>
      </c>
      <c r="Z14" s="27" t="str">
        <f t="shared" si="0"/>
        <v>0</v>
      </c>
      <c r="AA14" s="27" t="str">
        <f t="shared" si="1"/>
        <v>0</v>
      </c>
      <c r="AB14" s="29">
        <f t="shared" si="2"/>
        <v>0</v>
      </c>
    </row>
    <row r="15" spans="1:29" ht="14.1" customHeight="1" x14ac:dyDescent="0.25">
      <c r="A15" s="22" t="str">
        <f t="shared" si="3"/>
        <v>3</v>
      </c>
      <c r="B15" s="1">
        <v>1</v>
      </c>
      <c r="C15" s="1">
        <v>1</v>
      </c>
      <c r="D15" s="3" t="s">
        <v>3</v>
      </c>
      <c r="E15" s="66" t="str">
        <f>IF(C60="","",C60)</f>
        <v>Furie Rosse</v>
      </c>
      <c r="F15" s="66"/>
      <c r="G15" s="66"/>
      <c r="H15" s="66"/>
      <c r="I15" s="66"/>
      <c r="J15" s="66"/>
      <c r="K15" s="66"/>
      <c r="L15" s="66"/>
      <c r="M15" s="66"/>
      <c r="N15" s="57">
        <v>10</v>
      </c>
      <c r="O15" s="57"/>
      <c r="P15" s="66" t="str">
        <f>IF(C62="","",C62)</f>
        <v>SZC Ebersecken</v>
      </c>
      <c r="Q15" s="66"/>
      <c r="R15" s="66"/>
      <c r="S15" s="66"/>
      <c r="T15" s="66"/>
      <c r="U15" s="66"/>
      <c r="V15" s="66"/>
      <c r="W15" s="66"/>
      <c r="X15" s="66"/>
      <c r="Y15" s="3" t="s">
        <v>5</v>
      </c>
      <c r="Z15" s="23" t="str">
        <f t="shared" si="0"/>
        <v>0</v>
      </c>
      <c r="AA15" s="23" t="str">
        <f t="shared" si="1"/>
        <v>0</v>
      </c>
      <c r="AB15" s="24">
        <f t="shared" si="2"/>
        <v>0</v>
      </c>
    </row>
    <row r="16" spans="1:29" ht="14.1" customHeight="1" x14ac:dyDescent="0.25">
      <c r="A16" s="26" t="str">
        <f t="shared" si="3"/>
        <v>3</v>
      </c>
      <c r="B16" s="30">
        <v>1</v>
      </c>
      <c r="C16" s="30">
        <v>1</v>
      </c>
      <c r="D16" s="31" t="s">
        <v>4</v>
      </c>
      <c r="E16" s="55" t="str">
        <f>IF(C61="","",C61)</f>
        <v>TZF Böllen</v>
      </c>
      <c r="F16" s="55"/>
      <c r="G16" s="55"/>
      <c r="H16" s="55"/>
      <c r="I16" s="55"/>
      <c r="J16" s="55"/>
      <c r="K16" s="55"/>
      <c r="L16" s="55"/>
      <c r="M16" s="55"/>
      <c r="N16" s="56">
        <v>11</v>
      </c>
      <c r="O16" s="56"/>
      <c r="P16" s="55" t="str">
        <f>IF(C64="","",C64)</f>
        <v>Waldkirch</v>
      </c>
      <c r="Q16" s="55"/>
      <c r="R16" s="55"/>
      <c r="S16" s="55"/>
      <c r="T16" s="55"/>
      <c r="U16" s="55"/>
      <c r="V16" s="55"/>
      <c r="W16" s="55"/>
      <c r="X16" s="55"/>
      <c r="Y16" s="31" t="s">
        <v>7</v>
      </c>
      <c r="Z16" s="27" t="str">
        <f t="shared" si="0"/>
        <v>0</v>
      </c>
      <c r="AA16" s="27" t="str">
        <f t="shared" si="1"/>
        <v>0</v>
      </c>
      <c r="AB16" s="29">
        <f t="shared" si="2"/>
        <v>0</v>
      </c>
    </row>
    <row r="17" spans="1:28" ht="14.1" customHeight="1" x14ac:dyDescent="0.25">
      <c r="A17" s="22">
        <f t="shared" si="3"/>
        <v>0</v>
      </c>
      <c r="B17" s="1">
        <v>0</v>
      </c>
      <c r="C17" s="1">
        <v>0</v>
      </c>
      <c r="D17" s="3" t="s">
        <v>6</v>
      </c>
      <c r="E17" s="66" t="str">
        <f>IF(C63="","",C63)</f>
        <v>TAF Scorzè</v>
      </c>
      <c r="F17" s="66"/>
      <c r="G17" s="66"/>
      <c r="H17" s="66"/>
      <c r="I17" s="66"/>
      <c r="J17" s="66"/>
      <c r="K17" s="66"/>
      <c r="L17" s="66"/>
      <c r="M17" s="66"/>
      <c r="N17" s="57">
        <v>12</v>
      </c>
      <c r="O17" s="57"/>
      <c r="P17" s="66" t="str">
        <f>IF(C65="","",C65)</f>
        <v>Sins-Luthern</v>
      </c>
      <c r="Q17" s="66"/>
      <c r="R17" s="66"/>
      <c r="S17" s="66"/>
      <c r="T17" s="66"/>
      <c r="U17" s="66"/>
      <c r="V17" s="66"/>
      <c r="W17" s="66"/>
      <c r="X17" s="66"/>
      <c r="Y17" s="3" t="s">
        <v>8</v>
      </c>
      <c r="Z17" s="23" t="str">
        <f t="shared" si="0"/>
        <v>1</v>
      </c>
      <c r="AA17" s="23" t="str">
        <f t="shared" si="1"/>
        <v>1</v>
      </c>
      <c r="AB17" s="24" t="str">
        <f t="shared" si="2"/>
        <v>3</v>
      </c>
    </row>
    <row r="18" spans="1:28" ht="14.1" customHeight="1" x14ac:dyDescent="0.25">
      <c r="A18" s="26">
        <f t="shared" si="3"/>
        <v>0</v>
      </c>
      <c r="B18" s="30">
        <v>0</v>
      </c>
      <c r="C18" s="30">
        <v>0</v>
      </c>
      <c r="D18" s="31" t="s">
        <v>9</v>
      </c>
      <c r="E18" s="55" t="str">
        <f>IF(C66="","",C66)</f>
        <v>TZC Wieden</v>
      </c>
      <c r="F18" s="55"/>
      <c r="G18" s="55"/>
      <c r="H18" s="55"/>
      <c r="I18" s="55"/>
      <c r="J18" s="55"/>
      <c r="K18" s="55"/>
      <c r="L18" s="55"/>
      <c r="M18" s="55"/>
      <c r="N18" s="56">
        <v>13</v>
      </c>
      <c r="O18" s="56"/>
      <c r="P18" s="55" t="str">
        <f>IF(C68="","",C68)</f>
        <v>Valleitrekkers</v>
      </c>
      <c r="Q18" s="55"/>
      <c r="R18" s="55"/>
      <c r="S18" s="55"/>
      <c r="T18" s="55"/>
      <c r="U18" s="55"/>
      <c r="V18" s="55"/>
      <c r="W18" s="55"/>
      <c r="X18" s="55"/>
      <c r="Y18" s="31" t="s">
        <v>11</v>
      </c>
      <c r="Z18" s="27" t="str">
        <f t="shared" si="0"/>
        <v>1</v>
      </c>
      <c r="AA18" s="27" t="str">
        <f t="shared" si="1"/>
        <v>1</v>
      </c>
      <c r="AB18" s="29" t="str">
        <f t="shared" si="2"/>
        <v>3</v>
      </c>
    </row>
    <row r="19" spans="1:28" ht="14.1" customHeight="1" x14ac:dyDescent="0.25">
      <c r="A19" s="22" t="str">
        <f t="shared" si="3"/>
        <v>3</v>
      </c>
      <c r="B19" s="1">
        <v>1</v>
      </c>
      <c r="C19" s="1">
        <v>1</v>
      </c>
      <c r="D19" s="3" t="s">
        <v>10</v>
      </c>
      <c r="E19" s="66" t="str">
        <f>IF(C67="","",C67)</f>
        <v>TTV Powerrangers</v>
      </c>
      <c r="F19" s="66"/>
      <c r="G19" s="66"/>
      <c r="H19" s="66"/>
      <c r="I19" s="66"/>
      <c r="J19" s="66"/>
      <c r="K19" s="66"/>
      <c r="L19" s="66"/>
      <c r="M19" s="66"/>
      <c r="N19" s="57">
        <v>14</v>
      </c>
      <c r="O19" s="57"/>
      <c r="P19" s="66" t="str">
        <f>IF(C69="","",C69)</f>
        <v>Sokol</v>
      </c>
      <c r="Q19" s="66"/>
      <c r="R19" s="66"/>
      <c r="S19" s="66"/>
      <c r="T19" s="66"/>
      <c r="U19" s="66"/>
      <c r="V19" s="66"/>
      <c r="W19" s="66"/>
      <c r="X19" s="66"/>
      <c r="Y19" s="3" t="s">
        <v>12</v>
      </c>
      <c r="Z19" s="23" t="str">
        <f t="shared" si="0"/>
        <v>0</v>
      </c>
      <c r="AA19" s="23" t="str">
        <f t="shared" si="1"/>
        <v>0</v>
      </c>
      <c r="AB19" s="24">
        <f t="shared" si="2"/>
        <v>0</v>
      </c>
    </row>
    <row r="20" spans="1:28" ht="14.1" customHeight="1" x14ac:dyDescent="0.25">
      <c r="A20" s="26" t="str">
        <f t="shared" si="3"/>
        <v>3</v>
      </c>
      <c r="B20" s="30">
        <v>1</v>
      </c>
      <c r="C20" s="30">
        <v>1</v>
      </c>
      <c r="D20" s="31" t="s">
        <v>3</v>
      </c>
      <c r="E20" s="55" t="str">
        <f>IF(C60="","",C60)</f>
        <v>Furie Rosse</v>
      </c>
      <c r="F20" s="55"/>
      <c r="G20" s="55"/>
      <c r="H20" s="55"/>
      <c r="I20" s="55"/>
      <c r="J20" s="55"/>
      <c r="K20" s="55"/>
      <c r="L20" s="55"/>
      <c r="M20" s="55"/>
      <c r="N20" s="56">
        <v>15</v>
      </c>
      <c r="O20" s="56"/>
      <c r="P20" s="55" t="str">
        <f>IF(C63="","",C63)</f>
        <v>TAF Scorzè</v>
      </c>
      <c r="Q20" s="55"/>
      <c r="R20" s="55"/>
      <c r="S20" s="55"/>
      <c r="T20" s="55"/>
      <c r="U20" s="55"/>
      <c r="V20" s="55"/>
      <c r="W20" s="55"/>
      <c r="X20" s="55"/>
      <c r="Y20" s="31" t="s">
        <v>6</v>
      </c>
      <c r="Z20" s="27" t="str">
        <f t="shared" si="0"/>
        <v>0</v>
      </c>
      <c r="AA20" s="27" t="str">
        <f t="shared" si="1"/>
        <v>0</v>
      </c>
      <c r="AB20" s="29">
        <f t="shared" si="2"/>
        <v>0</v>
      </c>
    </row>
    <row r="21" spans="1:28" ht="14.1" customHeight="1" x14ac:dyDescent="0.25">
      <c r="A21" s="22" t="str">
        <f t="shared" si="3"/>
        <v>3</v>
      </c>
      <c r="B21" s="1">
        <v>1</v>
      </c>
      <c r="C21" s="1">
        <v>1</v>
      </c>
      <c r="D21" s="3" t="s">
        <v>5</v>
      </c>
      <c r="E21" s="66" t="str">
        <f>IF(C62="","",C62)</f>
        <v>SZC Ebersecken</v>
      </c>
      <c r="F21" s="66"/>
      <c r="G21" s="66"/>
      <c r="H21" s="66"/>
      <c r="I21" s="66"/>
      <c r="J21" s="66"/>
      <c r="K21" s="66"/>
      <c r="L21" s="66"/>
      <c r="M21" s="66"/>
      <c r="N21" s="57">
        <v>16</v>
      </c>
      <c r="O21" s="57"/>
      <c r="P21" s="66" t="str">
        <f>IF(C64="","",C64)</f>
        <v>Waldkirch</v>
      </c>
      <c r="Q21" s="66"/>
      <c r="R21" s="66"/>
      <c r="S21" s="66"/>
      <c r="T21" s="66"/>
      <c r="U21" s="66"/>
      <c r="V21" s="66"/>
      <c r="W21" s="66"/>
      <c r="X21" s="66"/>
      <c r="Y21" s="3" t="s">
        <v>7</v>
      </c>
      <c r="Z21" s="23" t="str">
        <f t="shared" si="0"/>
        <v>0</v>
      </c>
      <c r="AA21" s="23" t="str">
        <f t="shared" si="1"/>
        <v>0</v>
      </c>
      <c r="AB21" s="24">
        <f t="shared" si="2"/>
        <v>0</v>
      </c>
    </row>
    <row r="22" spans="1:28" ht="14.1" customHeight="1" x14ac:dyDescent="0.25">
      <c r="A22" s="26" t="str">
        <f t="shared" si="3"/>
        <v>3</v>
      </c>
      <c r="B22" s="30">
        <v>1</v>
      </c>
      <c r="C22" s="30">
        <v>1</v>
      </c>
      <c r="D22" s="31" t="s">
        <v>8</v>
      </c>
      <c r="E22" s="55" t="str">
        <f>IF(C65="","",C65)</f>
        <v>Sins-Luthern</v>
      </c>
      <c r="F22" s="55"/>
      <c r="G22" s="55"/>
      <c r="H22" s="55"/>
      <c r="I22" s="55"/>
      <c r="J22" s="55"/>
      <c r="K22" s="55"/>
      <c r="L22" s="55"/>
      <c r="M22" s="55"/>
      <c r="N22" s="56">
        <v>17</v>
      </c>
      <c r="O22" s="56"/>
      <c r="P22" s="55" t="str">
        <f>IF(C67="","",C67)</f>
        <v>TTV Powerrangers</v>
      </c>
      <c r="Q22" s="55"/>
      <c r="R22" s="55"/>
      <c r="S22" s="55"/>
      <c r="T22" s="55"/>
      <c r="U22" s="55"/>
      <c r="V22" s="55"/>
      <c r="W22" s="55"/>
      <c r="X22" s="55"/>
      <c r="Y22" s="31" t="s">
        <v>10</v>
      </c>
      <c r="Z22" s="27" t="str">
        <f t="shared" si="0"/>
        <v>0</v>
      </c>
      <c r="AA22" s="27" t="str">
        <f t="shared" si="1"/>
        <v>0</v>
      </c>
      <c r="AB22" s="29">
        <f t="shared" si="2"/>
        <v>0</v>
      </c>
    </row>
    <row r="23" spans="1:28" ht="14.1" customHeight="1" x14ac:dyDescent="0.25">
      <c r="A23" s="22" t="str">
        <f t="shared" si="3"/>
        <v>3</v>
      </c>
      <c r="B23" s="1">
        <v>1</v>
      </c>
      <c r="C23" s="1">
        <v>1</v>
      </c>
      <c r="D23" s="3" t="s">
        <v>9</v>
      </c>
      <c r="E23" s="66" t="str">
        <f>IF(C66="","",C66)</f>
        <v>TZC Wieden</v>
      </c>
      <c r="F23" s="66"/>
      <c r="G23" s="66"/>
      <c r="H23" s="66"/>
      <c r="I23" s="66"/>
      <c r="J23" s="66"/>
      <c r="K23" s="66"/>
      <c r="L23" s="66"/>
      <c r="M23" s="66"/>
      <c r="N23" s="57">
        <v>18</v>
      </c>
      <c r="O23" s="57"/>
      <c r="P23" s="66" t="str">
        <f>IF(C69="","",C69)</f>
        <v>Sokol</v>
      </c>
      <c r="Q23" s="66"/>
      <c r="R23" s="66"/>
      <c r="S23" s="66"/>
      <c r="T23" s="66"/>
      <c r="U23" s="66"/>
      <c r="V23" s="66"/>
      <c r="W23" s="66"/>
      <c r="X23" s="66"/>
      <c r="Y23" s="3" t="s">
        <v>12</v>
      </c>
      <c r="Z23" s="23" t="str">
        <f t="shared" si="0"/>
        <v>0</v>
      </c>
      <c r="AA23" s="23" t="str">
        <f t="shared" si="1"/>
        <v>0</v>
      </c>
      <c r="AB23" s="24">
        <f t="shared" si="2"/>
        <v>0</v>
      </c>
    </row>
    <row r="24" spans="1:28" ht="14.1" customHeight="1" x14ac:dyDescent="0.25">
      <c r="A24" s="26" t="str">
        <f t="shared" si="3"/>
        <v>3</v>
      </c>
      <c r="B24" s="30">
        <v>1</v>
      </c>
      <c r="C24" s="30">
        <v>1</v>
      </c>
      <c r="D24" s="31" t="s">
        <v>4</v>
      </c>
      <c r="E24" s="55" t="str">
        <f>IF(C61="","",C61)</f>
        <v>TZF Böllen</v>
      </c>
      <c r="F24" s="55"/>
      <c r="G24" s="55"/>
      <c r="H24" s="55"/>
      <c r="I24" s="55"/>
      <c r="J24" s="55"/>
      <c r="K24" s="55"/>
      <c r="L24" s="55"/>
      <c r="M24" s="55"/>
      <c r="N24" s="56">
        <v>19</v>
      </c>
      <c r="O24" s="56"/>
      <c r="P24" s="55" t="str">
        <f>IF(C63="","",C63)</f>
        <v>TAF Scorzè</v>
      </c>
      <c r="Q24" s="55"/>
      <c r="R24" s="55"/>
      <c r="S24" s="55"/>
      <c r="T24" s="55"/>
      <c r="U24" s="55"/>
      <c r="V24" s="55"/>
      <c r="W24" s="55"/>
      <c r="X24" s="55"/>
      <c r="Y24" s="31" t="s">
        <v>6</v>
      </c>
      <c r="Z24" s="27" t="str">
        <f t="shared" si="0"/>
        <v>0</v>
      </c>
      <c r="AA24" s="27" t="str">
        <f t="shared" si="1"/>
        <v>0</v>
      </c>
      <c r="AB24" s="29">
        <f t="shared" si="2"/>
        <v>0</v>
      </c>
    </row>
    <row r="25" spans="1:28" ht="14.1" customHeight="1" x14ac:dyDescent="0.25">
      <c r="A25" s="22" t="str">
        <f t="shared" si="3"/>
        <v>3</v>
      </c>
      <c r="B25" s="1">
        <v>1</v>
      </c>
      <c r="C25" s="1">
        <v>1</v>
      </c>
      <c r="D25" s="3" t="s">
        <v>3</v>
      </c>
      <c r="E25" s="66" t="str">
        <f>IF(C60="","",C60)</f>
        <v>Furie Rosse</v>
      </c>
      <c r="F25" s="66"/>
      <c r="G25" s="66"/>
      <c r="H25" s="66"/>
      <c r="I25" s="66"/>
      <c r="J25" s="66"/>
      <c r="K25" s="66"/>
      <c r="L25" s="66"/>
      <c r="M25" s="66"/>
      <c r="N25" s="57">
        <v>20</v>
      </c>
      <c r="O25" s="57"/>
      <c r="P25" s="66" t="str">
        <f>IF(C64="","",C64)</f>
        <v>Waldkirch</v>
      </c>
      <c r="Q25" s="66"/>
      <c r="R25" s="66"/>
      <c r="S25" s="66"/>
      <c r="T25" s="66"/>
      <c r="U25" s="66"/>
      <c r="V25" s="66"/>
      <c r="W25" s="66"/>
      <c r="X25" s="66"/>
      <c r="Y25" s="3" t="s">
        <v>7</v>
      </c>
      <c r="Z25" s="23" t="str">
        <f t="shared" si="0"/>
        <v>0</v>
      </c>
      <c r="AA25" s="23" t="str">
        <f t="shared" si="1"/>
        <v>0</v>
      </c>
      <c r="AB25" s="24">
        <f t="shared" si="2"/>
        <v>0</v>
      </c>
    </row>
    <row r="26" spans="1:28" ht="14.1" customHeight="1" x14ac:dyDescent="0.25">
      <c r="A26" s="26">
        <f t="shared" si="3"/>
        <v>0</v>
      </c>
      <c r="B26" s="30">
        <v>0</v>
      </c>
      <c r="C26" s="30">
        <v>0</v>
      </c>
      <c r="D26" s="31" t="s">
        <v>5</v>
      </c>
      <c r="E26" s="55" t="str">
        <f>IF(C62="","",C62)</f>
        <v>SZC Ebersecken</v>
      </c>
      <c r="F26" s="55"/>
      <c r="G26" s="55"/>
      <c r="H26" s="55"/>
      <c r="I26" s="55"/>
      <c r="J26" s="55"/>
      <c r="K26" s="55"/>
      <c r="L26" s="55"/>
      <c r="M26" s="55"/>
      <c r="N26" s="56">
        <v>21</v>
      </c>
      <c r="O26" s="56"/>
      <c r="P26" s="55" t="str">
        <f>IF(C65="","",C65)</f>
        <v>Sins-Luthern</v>
      </c>
      <c r="Q26" s="55"/>
      <c r="R26" s="55"/>
      <c r="S26" s="55"/>
      <c r="T26" s="55"/>
      <c r="U26" s="55"/>
      <c r="V26" s="55"/>
      <c r="W26" s="55"/>
      <c r="X26" s="55"/>
      <c r="Y26" s="31" t="s">
        <v>8</v>
      </c>
      <c r="Z26" s="27" t="str">
        <f t="shared" si="0"/>
        <v>1</v>
      </c>
      <c r="AA26" s="27" t="str">
        <f t="shared" si="1"/>
        <v>1</v>
      </c>
      <c r="AB26" s="29" t="str">
        <f t="shared" si="2"/>
        <v>3</v>
      </c>
    </row>
    <row r="27" spans="1:28" ht="14.1" customHeight="1" x14ac:dyDescent="0.25">
      <c r="A27" s="22">
        <f t="shared" si="3"/>
        <v>0</v>
      </c>
      <c r="B27" s="1">
        <v>0</v>
      </c>
      <c r="C27" s="1">
        <v>0</v>
      </c>
      <c r="D27" s="3" t="s">
        <v>10</v>
      </c>
      <c r="E27" s="66" t="str">
        <f>IF(C67="","",C67)</f>
        <v>TTV Powerrangers</v>
      </c>
      <c r="F27" s="66"/>
      <c r="G27" s="66"/>
      <c r="H27" s="66"/>
      <c r="I27" s="66"/>
      <c r="J27" s="66"/>
      <c r="K27" s="66"/>
      <c r="L27" s="66"/>
      <c r="M27" s="66"/>
      <c r="N27" s="57">
        <v>22</v>
      </c>
      <c r="O27" s="57"/>
      <c r="P27" s="66" t="str">
        <f>IF(C61="","",C61)</f>
        <v>TZF Böllen</v>
      </c>
      <c r="Q27" s="66"/>
      <c r="R27" s="66"/>
      <c r="S27" s="66"/>
      <c r="T27" s="66"/>
      <c r="U27" s="66"/>
      <c r="V27" s="66"/>
      <c r="W27" s="66"/>
      <c r="X27" s="66"/>
      <c r="Y27" s="3" t="s">
        <v>4</v>
      </c>
      <c r="Z27" s="23" t="str">
        <f t="shared" si="0"/>
        <v>1</v>
      </c>
      <c r="AA27" s="23" t="str">
        <f t="shared" si="1"/>
        <v>1</v>
      </c>
      <c r="AB27" s="24" t="str">
        <f t="shared" si="2"/>
        <v>3</v>
      </c>
    </row>
    <row r="28" spans="1:28" ht="14.1" customHeight="1" x14ac:dyDescent="0.25">
      <c r="A28" s="26">
        <f t="shared" si="3"/>
        <v>0</v>
      </c>
      <c r="B28" s="30">
        <v>0</v>
      </c>
      <c r="C28" s="30">
        <v>0</v>
      </c>
      <c r="D28" s="31" t="s">
        <v>12</v>
      </c>
      <c r="E28" s="55" t="str">
        <f>IF(C69="","",C69)</f>
        <v>Sokol</v>
      </c>
      <c r="F28" s="55"/>
      <c r="G28" s="55"/>
      <c r="H28" s="55"/>
      <c r="I28" s="55"/>
      <c r="J28" s="55"/>
      <c r="K28" s="55"/>
      <c r="L28" s="55"/>
      <c r="M28" s="55"/>
      <c r="N28" s="56">
        <v>23</v>
      </c>
      <c r="O28" s="56"/>
      <c r="P28" s="55" t="str">
        <f>IF(C60="","",C60)</f>
        <v>Furie Rosse</v>
      </c>
      <c r="Q28" s="55"/>
      <c r="R28" s="55"/>
      <c r="S28" s="55"/>
      <c r="T28" s="55"/>
      <c r="U28" s="55"/>
      <c r="V28" s="55"/>
      <c r="W28" s="55"/>
      <c r="X28" s="55"/>
      <c r="Y28" s="31" t="s">
        <v>3</v>
      </c>
      <c r="Z28" s="27" t="str">
        <f t="shared" si="0"/>
        <v>1</v>
      </c>
      <c r="AA28" s="27" t="str">
        <f t="shared" si="1"/>
        <v>1</v>
      </c>
      <c r="AB28" s="29" t="str">
        <f t="shared" si="2"/>
        <v>3</v>
      </c>
    </row>
    <row r="29" spans="1:28" ht="14.1" customHeight="1" x14ac:dyDescent="0.25">
      <c r="A29" s="22">
        <f t="shared" si="3"/>
        <v>0</v>
      </c>
      <c r="B29" s="1">
        <v>0</v>
      </c>
      <c r="C29" s="1">
        <v>0</v>
      </c>
      <c r="D29" s="3" t="s">
        <v>11</v>
      </c>
      <c r="E29" s="66" t="str">
        <f>IF(C68="","",C68)</f>
        <v>Valleitrekkers</v>
      </c>
      <c r="F29" s="66"/>
      <c r="G29" s="66"/>
      <c r="H29" s="66"/>
      <c r="I29" s="66"/>
      <c r="J29" s="66"/>
      <c r="K29" s="66"/>
      <c r="L29" s="66"/>
      <c r="M29" s="66"/>
      <c r="N29" s="57">
        <v>24</v>
      </c>
      <c r="O29" s="57"/>
      <c r="P29" s="66" t="str">
        <f>IF(C62="","",C62)</f>
        <v>SZC Ebersecken</v>
      </c>
      <c r="Q29" s="66"/>
      <c r="R29" s="66"/>
      <c r="S29" s="66"/>
      <c r="T29" s="66"/>
      <c r="U29" s="66"/>
      <c r="V29" s="66"/>
      <c r="W29" s="66"/>
      <c r="X29" s="66"/>
      <c r="Y29" s="3" t="s">
        <v>5</v>
      </c>
      <c r="Z29" s="23" t="str">
        <f t="shared" si="0"/>
        <v>1</v>
      </c>
      <c r="AA29" s="23" t="str">
        <f t="shared" si="1"/>
        <v>1</v>
      </c>
      <c r="AB29" s="24" t="str">
        <f t="shared" si="2"/>
        <v>3</v>
      </c>
    </row>
    <row r="30" spans="1:28" ht="14.1" customHeight="1" x14ac:dyDescent="0.25">
      <c r="A30" s="26" t="str">
        <f t="shared" si="3"/>
        <v>3</v>
      </c>
      <c r="B30" s="30">
        <v>1</v>
      </c>
      <c r="C30" s="30">
        <v>1</v>
      </c>
      <c r="D30" s="31" t="s">
        <v>6</v>
      </c>
      <c r="E30" s="55" t="str">
        <f>IF(C63="","",C63)</f>
        <v>TAF Scorzè</v>
      </c>
      <c r="F30" s="55"/>
      <c r="G30" s="55"/>
      <c r="H30" s="55"/>
      <c r="I30" s="55"/>
      <c r="J30" s="55"/>
      <c r="K30" s="55"/>
      <c r="L30" s="55"/>
      <c r="M30" s="55"/>
      <c r="N30" s="56">
        <v>25</v>
      </c>
      <c r="O30" s="56"/>
      <c r="P30" s="55" t="str">
        <f>IF(C66="","",C66)</f>
        <v>TZC Wieden</v>
      </c>
      <c r="Q30" s="55"/>
      <c r="R30" s="55"/>
      <c r="S30" s="55"/>
      <c r="T30" s="55"/>
      <c r="U30" s="55"/>
      <c r="V30" s="55"/>
      <c r="W30" s="55"/>
      <c r="X30" s="55"/>
      <c r="Y30" s="31" t="s">
        <v>9</v>
      </c>
      <c r="Z30" s="27" t="str">
        <f t="shared" si="0"/>
        <v>0</v>
      </c>
      <c r="AA30" s="27" t="str">
        <f t="shared" si="1"/>
        <v>0</v>
      </c>
      <c r="AB30" s="29">
        <f t="shared" si="2"/>
        <v>0</v>
      </c>
    </row>
    <row r="31" spans="1:28" ht="14.1" customHeight="1" x14ac:dyDescent="0.25">
      <c r="A31" s="22">
        <f t="shared" si="3"/>
        <v>0</v>
      </c>
      <c r="B31" s="1">
        <v>0</v>
      </c>
      <c r="C31" s="1">
        <v>0</v>
      </c>
      <c r="D31" s="3" t="s">
        <v>7</v>
      </c>
      <c r="E31" s="66" t="str">
        <f>IF(C64="","",C64)</f>
        <v>Waldkirch</v>
      </c>
      <c r="F31" s="66"/>
      <c r="G31" s="66"/>
      <c r="H31" s="66"/>
      <c r="I31" s="66"/>
      <c r="J31" s="66"/>
      <c r="K31" s="66"/>
      <c r="L31" s="66"/>
      <c r="M31" s="66"/>
      <c r="N31" s="57">
        <v>26</v>
      </c>
      <c r="O31" s="57"/>
      <c r="P31" s="66" t="str">
        <f>IF(C67="","",C67)</f>
        <v>TTV Powerrangers</v>
      </c>
      <c r="Q31" s="66"/>
      <c r="R31" s="66"/>
      <c r="S31" s="66"/>
      <c r="T31" s="66"/>
      <c r="U31" s="66"/>
      <c r="V31" s="66"/>
      <c r="W31" s="66"/>
      <c r="X31" s="66"/>
      <c r="Y31" s="3" t="s">
        <v>10</v>
      </c>
      <c r="Z31" s="23" t="str">
        <f t="shared" si="0"/>
        <v>1</v>
      </c>
      <c r="AA31" s="23" t="str">
        <f t="shared" si="1"/>
        <v>1</v>
      </c>
      <c r="AB31" s="24" t="str">
        <f t="shared" si="2"/>
        <v>3</v>
      </c>
    </row>
    <row r="32" spans="1:28" ht="14.1" customHeight="1" x14ac:dyDescent="0.25">
      <c r="A32" s="26">
        <f t="shared" si="3"/>
        <v>0</v>
      </c>
      <c r="B32" s="30">
        <v>0</v>
      </c>
      <c r="C32" s="30">
        <v>0</v>
      </c>
      <c r="D32" s="31" t="s">
        <v>12</v>
      </c>
      <c r="E32" s="55" t="str">
        <f>IF(C69="","",C69)</f>
        <v>Sokol</v>
      </c>
      <c r="F32" s="55"/>
      <c r="G32" s="55"/>
      <c r="H32" s="55"/>
      <c r="I32" s="55"/>
      <c r="J32" s="55"/>
      <c r="K32" s="55"/>
      <c r="L32" s="55"/>
      <c r="M32" s="55"/>
      <c r="N32" s="56">
        <v>27</v>
      </c>
      <c r="O32" s="56"/>
      <c r="P32" s="55" t="str">
        <f>IF(C61="","",C61)</f>
        <v>TZF Böllen</v>
      </c>
      <c r="Q32" s="55"/>
      <c r="R32" s="55"/>
      <c r="S32" s="55"/>
      <c r="T32" s="55"/>
      <c r="U32" s="55"/>
      <c r="V32" s="55"/>
      <c r="W32" s="55"/>
      <c r="X32" s="55"/>
      <c r="Y32" s="31" t="s">
        <v>4</v>
      </c>
      <c r="Z32" s="27" t="str">
        <f t="shared" si="0"/>
        <v>1</v>
      </c>
      <c r="AA32" s="27" t="str">
        <f t="shared" si="1"/>
        <v>1</v>
      </c>
      <c r="AB32" s="29" t="str">
        <f t="shared" si="2"/>
        <v>3</v>
      </c>
    </row>
    <row r="33" spans="1:28" ht="14.1" customHeight="1" x14ac:dyDescent="0.25">
      <c r="A33" s="22" t="str">
        <f t="shared" si="3"/>
        <v>3</v>
      </c>
      <c r="B33" s="1">
        <v>1</v>
      </c>
      <c r="C33" s="1">
        <v>1</v>
      </c>
      <c r="D33" s="3" t="s">
        <v>3</v>
      </c>
      <c r="E33" s="66" t="str">
        <f>IF(C60="","",C60)</f>
        <v>Furie Rosse</v>
      </c>
      <c r="F33" s="66"/>
      <c r="G33" s="66"/>
      <c r="H33" s="66"/>
      <c r="I33" s="66"/>
      <c r="J33" s="66"/>
      <c r="K33" s="66"/>
      <c r="L33" s="66"/>
      <c r="M33" s="66"/>
      <c r="N33" s="57">
        <v>28</v>
      </c>
      <c r="O33" s="57"/>
      <c r="P33" s="66" t="str">
        <f>IF(C68="","",C68)</f>
        <v>Valleitrekkers</v>
      </c>
      <c r="Q33" s="66"/>
      <c r="R33" s="66"/>
      <c r="S33" s="66"/>
      <c r="T33" s="66"/>
      <c r="U33" s="66"/>
      <c r="V33" s="66"/>
      <c r="W33" s="66"/>
      <c r="X33" s="66"/>
      <c r="Y33" s="3" t="s">
        <v>11</v>
      </c>
      <c r="Z33" s="23" t="str">
        <f t="shared" si="0"/>
        <v>0</v>
      </c>
      <c r="AA33" s="23" t="str">
        <f t="shared" si="1"/>
        <v>0</v>
      </c>
      <c r="AB33" s="24">
        <f t="shared" si="2"/>
        <v>0</v>
      </c>
    </row>
    <row r="34" spans="1:28" ht="14.1" customHeight="1" x14ac:dyDescent="0.25">
      <c r="A34" s="26" t="str">
        <f t="shared" si="3"/>
        <v>3</v>
      </c>
      <c r="B34" s="30">
        <v>1</v>
      </c>
      <c r="C34" s="30">
        <v>1</v>
      </c>
      <c r="D34" s="31" t="s">
        <v>5</v>
      </c>
      <c r="E34" s="55" t="str">
        <f>IF(C62="","",C62)</f>
        <v>SZC Ebersecken</v>
      </c>
      <c r="F34" s="55"/>
      <c r="G34" s="55"/>
      <c r="H34" s="55"/>
      <c r="I34" s="55"/>
      <c r="J34" s="55"/>
      <c r="K34" s="55"/>
      <c r="L34" s="55"/>
      <c r="M34" s="55"/>
      <c r="N34" s="56">
        <v>29</v>
      </c>
      <c r="O34" s="56"/>
      <c r="P34" s="55" t="str">
        <f>IF(C66="","",C66)</f>
        <v>TZC Wieden</v>
      </c>
      <c r="Q34" s="55"/>
      <c r="R34" s="55"/>
      <c r="S34" s="55"/>
      <c r="T34" s="55"/>
      <c r="U34" s="55"/>
      <c r="V34" s="55"/>
      <c r="W34" s="55"/>
      <c r="X34" s="55"/>
      <c r="Y34" s="31" t="s">
        <v>9</v>
      </c>
      <c r="Z34" s="27" t="str">
        <f t="shared" si="0"/>
        <v>0</v>
      </c>
      <c r="AA34" s="27" t="str">
        <f t="shared" si="1"/>
        <v>0</v>
      </c>
      <c r="AB34" s="29">
        <f t="shared" si="2"/>
        <v>0</v>
      </c>
    </row>
    <row r="35" spans="1:28" ht="14.1" customHeight="1" x14ac:dyDescent="0.25">
      <c r="A35" s="22" t="str">
        <f t="shared" si="3"/>
        <v>3</v>
      </c>
      <c r="B35" s="1">
        <v>1</v>
      </c>
      <c r="C35" s="1">
        <v>1</v>
      </c>
      <c r="D35" s="3" t="s">
        <v>6</v>
      </c>
      <c r="E35" s="66" t="str">
        <f>IF(C63="","",C63)</f>
        <v>TAF Scorzè</v>
      </c>
      <c r="F35" s="66"/>
      <c r="G35" s="66"/>
      <c r="H35" s="66"/>
      <c r="I35" s="66"/>
      <c r="J35" s="66"/>
      <c r="K35" s="66"/>
      <c r="L35" s="66"/>
      <c r="M35" s="66"/>
      <c r="N35" s="57">
        <v>30</v>
      </c>
      <c r="O35" s="57"/>
      <c r="P35" s="66" t="str">
        <f>IF(C67="","",C67)</f>
        <v>TTV Powerrangers</v>
      </c>
      <c r="Q35" s="66"/>
      <c r="R35" s="66"/>
      <c r="S35" s="66"/>
      <c r="T35" s="66"/>
      <c r="U35" s="66"/>
      <c r="V35" s="66"/>
      <c r="W35" s="66"/>
      <c r="X35" s="66"/>
      <c r="Y35" s="3" t="s">
        <v>10</v>
      </c>
      <c r="Z35" s="23" t="str">
        <f t="shared" si="0"/>
        <v>0</v>
      </c>
      <c r="AA35" s="23" t="str">
        <f t="shared" si="1"/>
        <v>0</v>
      </c>
      <c r="AB35" s="24">
        <f t="shared" si="2"/>
        <v>0</v>
      </c>
    </row>
    <row r="36" spans="1:28" ht="14.1" customHeight="1" x14ac:dyDescent="0.25">
      <c r="A36" s="26" t="str">
        <f t="shared" si="3"/>
        <v>3</v>
      </c>
      <c r="B36" s="30">
        <v>1</v>
      </c>
      <c r="C36" s="30">
        <v>1</v>
      </c>
      <c r="D36" s="31" t="s">
        <v>8</v>
      </c>
      <c r="E36" s="55" t="str">
        <f>IF(C65="","",C65)</f>
        <v>Sins-Luthern</v>
      </c>
      <c r="F36" s="55"/>
      <c r="G36" s="55"/>
      <c r="H36" s="55"/>
      <c r="I36" s="55"/>
      <c r="J36" s="55"/>
      <c r="K36" s="55"/>
      <c r="L36" s="55"/>
      <c r="M36" s="55"/>
      <c r="N36" s="56">
        <v>31</v>
      </c>
      <c r="O36" s="56"/>
      <c r="P36" s="55" t="str">
        <f>IF(C69="","",C69)</f>
        <v>Sokol</v>
      </c>
      <c r="Q36" s="55"/>
      <c r="R36" s="55"/>
      <c r="S36" s="55"/>
      <c r="T36" s="55"/>
      <c r="U36" s="55"/>
      <c r="V36" s="55"/>
      <c r="W36" s="55"/>
      <c r="X36" s="55"/>
      <c r="Y36" s="31" t="s">
        <v>12</v>
      </c>
      <c r="Z36" s="27" t="str">
        <f t="shared" si="0"/>
        <v>0</v>
      </c>
      <c r="AA36" s="27" t="str">
        <f t="shared" si="1"/>
        <v>0</v>
      </c>
      <c r="AB36" s="29">
        <f t="shared" si="2"/>
        <v>0</v>
      </c>
    </row>
    <row r="37" spans="1:28" ht="14.1" customHeight="1" x14ac:dyDescent="0.25">
      <c r="A37" s="22">
        <f t="shared" si="3"/>
        <v>0</v>
      </c>
      <c r="B37" s="1">
        <v>0</v>
      </c>
      <c r="C37" s="1">
        <v>0</v>
      </c>
      <c r="D37" s="3" t="s">
        <v>11</v>
      </c>
      <c r="E37" s="66" t="str">
        <f>IF(C68="","",C68)</f>
        <v>Valleitrekkers</v>
      </c>
      <c r="F37" s="66"/>
      <c r="G37" s="66"/>
      <c r="H37" s="66"/>
      <c r="I37" s="66"/>
      <c r="J37" s="66"/>
      <c r="K37" s="66"/>
      <c r="L37" s="66"/>
      <c r="M37" s="66"/>
      <c r="N37" s="57">
        <v>32</v>
      </c>
      <c r="O37" s="57"/>
      <c r="P37" s="66" t="str">
        <f>IF(C61="","",C61)</f>
        <v>TZF Böllen</v>
      </c>
      <c r="Q37" s="66"/>
      <c r="R37" s="66"/>
      <c r="S37" s="66"/>
      <c r="T37" s="66"/>
      <c r="U37" s="66"/>
      <c r="V37" s="66"/>
      <c r="W37" s="66"/>
      <c r="X37" s="66"/>
      <c r="Y37" s="3" t="s">
        <v>4</v>
      </c>
      <c r="Z37" s="23" t="str">
        <f t="shared" si="0"/>
        <v>1</v>
      </c>
      <c r="AA37" s="23" t="str">
        <f t="shared" si="1"/>
        <v>1</v>
      </c>
      <c r="AB37" s="24" t="str">
        <f t="shared" si="2"/>
        <v>3</v>
      </c>
    </row>
    <row r="38" spans="1:28" ht="14.1" customHeight="1" x14ac:dyDescent="0.25">
      <c r="A38" s="26" t="str">
        <f t="shared" si="3"/>
        <v>3</v>
      </c>
      <c r="B38" s="30">
        <v>1</v>
      </c>
      <c r="C38" s="30">
        <v>1</v>
      </c>
      <c r="D38" s="31" t="s">
        <v>3</v>
      </c>
      <c r="E38" s="55" t="str">
        <f>IF(C60="","",C60)</f>
        <v>Furie Rosse</v>
      </c>
      <c r="F38" s="55"/>
      <c r="G38" s="55"/>
      <c r="H38" s="55"/>
      <c r="I38" s="55"/>
      <c r="J38" s="55"/>
      <c r="K38" s="55"/>
      <c r="L38" s="55"/>
      <c r="M38" s="55"/>
      <c r="N38" s="56">
        <v>33</v>
      </c>
      <c r="O38" s="56"/>
      <c r="P38" s="55" t="str">
        <f>IF(C66="","",C66)</f>
        <v>TZC Wieden</v>
      </c>
      <c r="Q38" s="55"/>
      <c r="R38" s="55"/>
      <c r="S38" s="55"/>
      <c r="T38" s="55"/>
      <c r="U38" s="55"/>
      <c r="V38" s="55"/>
      <c r="W38" s="55"/>
      <c r="X38" s="55"/>
      <c r="Y38" s="31" t="s">
        <v>9</v>
      </c>
      <c r="Z38" s="27" t="str">
        <f t="shared" si="0"/>
        <v>0</v>
      </c>
      <c r="AA38" s="27" t="str">
        <f t="shared" si="1"/>
        <v>0</v>
      </c>
      <c r="AB38" s="29">
        <f t="shared" si="2"/>
        <v>0</v>
      </c>
    </row>
    <row r="39" spans="1:28" ht="14.1" customHeight="1" x14ac:dyDescent="0.25">
      <c r="A39" s="22" t="str">
        <f t="shared" si="3"/>
        <v>3</v>
      </c>
      <c r="B39" s="1">
        <v>1</v>
      </c>
      <c r="C39" s="1">
        <v>1</v>
      </c>
      <c r="D39" s="3" t="s">
        <v>5</v>
      </c>
      <c r="E39" s="66" t="str">
        <f>IF(C62="","",C62)</f>
        <v>SZC Ebersecken</v>
      </c>
      <c r="F39" s="66"/>
      <c r="G39" s="66"/>
      <c r="H39" s="66"/>
      <c r="I39" s="66"/>
      <c r="J39" s="66"/>
      <c r="K39" s="66"/>
      <c r="L39" s="66"/>
      <c r="M39" s="66"/>
      <c r="N39" s="57">
        <v>34</v>
      </c>
      <c r="O39" s="57"/>
      <c r="P39" s="66" t="str">
        <f>IF(C67="","",C67)</f>
        <v>TTV Powerrangers</v>
      </c>
      <c r="Q39" s="66"/>
      <c r="R39" s="66"/>
      <c r="S39" s="66"/>
      <c r="T39" s="66"/>
      <c r="U39" s="66"/>
      <c r="V39" s="66"/>
      <c r="W39" s="66"/>
      <c r="X39" s="66"/>
      <c r="Y39" s="3" t="s">
        <v>10</v>
      </c>
      <c r="Z39" s="23" t="str">
        <f t="shared" si="0"/>
        <v>0</v>
      </c>
      <c r="AA39" s="23" t="str">
        <f t="shared" si="1"/>
        <v>0</v>
      </c>
      <c r="AB39" s="24">
        <f t="shared" si="2"/>
        <v>0</v>
      </c>
    </row>
    <row r="40" spans="1:28" ht="14.1" customHeight="1" x14ac:dyDescent="0.25">
      <c r="A40" s="26" t="str">
        <f t="shared" si="3"/>
        <v>3</v>
      </c>
      <c r="B40" s="30">
        <v>1</v>
      </c>
      <c r="C40" s="30">
        <v>1</v>
      </c>
      <c r="D40" s="31" t="s">
        <v>7</v>
      </c>
      <c r="E40" s="55" t="str">
        <f>IF(C64="","",C64)</f>
        <v>Waldkirch</v>
      </c>
      <c r="F40" s="55"/>
      <c r="G40" s="55"/>
      <c r="H40" s="55"/>
      <c r="I40" s="55"/>
      <c r="J40" s="55"/>
      <c r="K40" s="55"/>
      <c r="L40" s="55"/>
      <c r="M40" s="55"/>
      <c r="N40" s="56">
        <v>35</v>
      </c>
      <c r="O40" s="56"/>
      <c r="P40" s="55" t="str">
        <f>IF(C69="","",C69)</f>
        <v>Sokol</v>
      </c>
      <c r="Q40" s="55"/>
      <c r="R40" s="55"/>
      <c r="S40" s="55"/>
      <c r="T40" s="55"/>
      <c r="U40" s="55"/>
      <c r="V40" s="55"/>
      <c r="W40" s="55"/>
      <c r="X40" s="55"/>
      <c r="Y40" s="31" t="s">
        <v>12</v>
      </c>
      <c r="Z40" s="27" t="str">
        <f t="shared" si="0"/>
        <v>0</v>
      </c>
      <c r="AA40" s="27" t="str">
        <f t="shared" si="1"/>
        <v>0</v>
      </c>
      <c r="AB40" s="29">
        <f t="shared" si="2"/>
        <v>0</v>
      </c>
    </row>
    <row r="41" spans="1:28" ht="14.1" customHeight="1" x14ac:dyDescent="0.25">
      <c r="A41" s="22" t="str">
        <f t="shared" si="3"/>
        <v>3</v>
      </c>
      <c r="B41" s="1">
        <v>1</v>
      </c>
      <c r="C41" s="1">
        <v>1</v>
      </c>
      <c r="D41" s="3" t="s">
        <v>8</v>
      </c>
      <c r="E41" s="66" t="str">
        <f>IF(C65="","",C65)</f>
        <v>Sins-Luthern</v>
      </c>
      <c r="F41" s="66"/>
      <c r="G41" s="66"/>
      <c r="H41" s="66"/>
      <c r="I41" s="66"/>
      <c r="J41" s="66"/>
      <c r="K41" s="66"/>
      <c r="L41" s="66"/>
      <c r="M41" s="66"/>
      <c r="N41" s="57">
        <v>36</v>
      </c>
      <c r="O41" s="57"/>
      <c r="P41" s="66" t="str">
        <f>IF(C68="","",C68)</f>
        <v>Valleitrekkers</v>
      </c>
      <c r="Q41" s="66"/>
      <c r="R41" s="66"/>
      <c r="S41" s="66"/>
      <c r="T41" s="66"/>
      <c r="U41" s="66"/>
      <c r="V41" s="66"/>
      <c r="W41" s="66"/>
      <c r="X41" s="66"/>
      <c r="Y41" s="3" t="s">
        <v>11</v>
      </c>
      <c r="Z41" s="23" t="str">
        <f t="shared" si="0"/>
        <v>0</v>
      </c>
      <c r="AA41" s="23" t="str">
        <f t="shared" si="1"/>
        <v>0</v>
      </c>
      <c r="AB41" s="24">
        <f t="shared" si="2"/>
        <v>0</v>
      </c>
    </row>
    <row r="42" spans="1:28" ht="14.1" customHeight="1" x14ac:dyDescent="0.25">
      <c r="A42" s="26" t="str">
        <f t="shared" si="3"/>
        <v>3</v>
      </c>
      <c r="B42" s="30">
        <v>1</v>
      </c>
      <c r="C42" s="30">
        <v>1</v>
      </c>
      <c r="D42" s="31" t="s">
        <v>4</v>
      </c>
      <c r="E42" s="55" t="str">
        <f>IF(C61="","",C61)</f>
        <v>TZF Böllen</v>
      </c>
      <c r="F42" s="55"/>
      <c r="G42" s="55"/>
      <c r="H42" s="55"/>
      <c r="I42" s="55"/>
      <c r="J42" s="55"/>
      <c r="K42" s="55"/>
      <c r="L42" s="55"/>
      <c r="M42" s="55"/>
      <c r="N42" s="56">
        <v>37</v>
      </c>
      <c r="O42" s="56"/>
      <c r="P42" s="55" t="str">
        <f>IF(C66="","",C66)</f>
        <v>TZC Wieden</v>
      </c>
      <c r="Q42" s="55"/>
      <c r="R42" s="55"/>
      <c r="S42" s="55"/>
      <c r="T42" s="55"/>
      <c r="U42" s="55"/>
      <c r="V42" s="55"/>
      <c r="W42" s="55"/>
      <c r="X42" s="55"/>
      <c r="Y42" s="31" t="s">
        <v>9</v>
      </c>
      <c r="Z42" s="27" t="str">
        <f t="shared" si="0"/>
        <v>0</v>
      </c>
      <c r="AA42" s="27" t="str">
        <f t="shared" si="1"/>
        <v>0</v>
      </c>
      <c r="AB42" s="29">
        <f t="shared" si="2"/>
        <v>0</v>
      </c>
    </row>
    <row r="43" spans="1:28" ht="14.1" customHeight="1" x14ac:dyDescent="0.25">
      <c r="A43" s="22" t="str">
        <f t="shared" si="3"/>
        <v>3</v>
      </c>
      <c r="B43" s="1">
        <v>1</v>
      </c>
      <c r="C43" s="1">
        <v>1</v>
      </c>
      <c r="D43" s="3" t="s">
        <v>3</v>
      </c>
      <c r="E43" s="66" t="str">
        <f>IF(C60="","",C60)</f>
        <v>Furie Rosse</v>
      </c>
      <c r="F43" s="66"/>
      <c r="G43" s="66"/>
      <c r="H43" s="66"/>
      <c r="I43" s="66"/>
      <c r="J43" s="66"/>
      <c r="K43" s="66"/>
      <c r="L43" s="66"/>
      <c r="M43" s="66"/>
      <c r="N43" s="57">
        <v>38</v>
      </c>
      <c r="O43" s="57"/>
      <c r="P43" s="66" t="str">
        <f>IF(C67="","",C67)</f>
        <v>TTV Powerrangers</v>
      </c>
      <c r="Q43" s="66"/>
      <c r="R43" s="66"/>
      <c r="S43" s="66"/>
      <c r="T43" s="66"/>
      <c r="U43" s="66"/>
      <c r="V43" s="66"/>
      <c r="W43" s="66"/>
      <c r="X43" s="66"/>
      <c r="Y43" s="3" t="s">
        <v>10</v>
      </c>
      <c r="Z43" s="23" t="str">
        <f t="shared" si="0"/>
        <v>0</v>
      </c>
      <c r="AA43" s="23" t="str">
        <f t="shared" si="1"/>
        <v>0</v>
      </c>
      <c r="AB43" s="24">
        <f t="shared" si="2"/>
        <v>0</v>
      </c>
    </row>
    <row r="44" spans="1:28" ht="14.1" customHeight="1" x14ac:dyDescent="0.25">
      <c r="A44" s="26" t="str">
        <f t="shared" si="3"/>
        <v>3</v>
      </c>
      <c r="B44" s="30">
        <v>1</v>
      </c>
      <c r="C44" s="30">
        <v>1</v>
      </c>
      <c r="D44" s="31" t="s">
        <v>6</v>
      </c>
      <c r="E44" s="55" t="str">
        <f>IF(C63="","",C63)</f>
        <v>TAF Scorzè</v>
      </c>
      <c r="F44" s="55"/>
      <c r="G44" s="55"/>
      <c r="H44" s="55"/>
      <c r="I44" s="55"/>
      <c r="J44" s="55"/>
      <c r="K44" s="55"/>
      <c r="L44" s="55"/>
      <c r="M44" s="55"/>
      <c r="N44" s="56">
        <v>39</v>
      </c>
      <c r="O44" s="56"/>
      <c r="P44" s="55" t="str">
        <f>IF(C69="","",C69)</f>
        <v>Sokol</v>
      </c>
      <c r="Q44" s="55"/>
      <c r="R44" s="55"/>
      <c r="S44" s="55"/>
      <c r="T44" s="55"/>
      <c r="U44" s="55"/>
      <c r="V44" s="55"/>
      <c r="W44" s="55"/>
      <c r="X44" s="55"/>
      <c r="Y44" s="31" t="s">
        <v>12</v>
      </c>
      <c r="Z44" s="27" t="str">
        <f t="shared" si="0"/>
        <v>0</v>
      </c>
      <c r="AA44" s="27" t="str">
        <f t="shared" si="1"/>
        <v>0</v>
      </c>
      <c r="AB44" s="29">
        <f t="shared" si="2"/>
        <v>0</v>
      </c>
    </row>
    <row r="45" spans="1:28" ht="14.1" customHeight="1" x14ac:dyDescent="0.25">
      <c r="A45" s="22">
        <f t="shared" si="3"/>
        <v>1</v>
      </c>
      <c r="B45" s="1">
        <v>0</v>
      </c>
      <c r="C45" s="1">
        <v>1</v>
      </c>
      <c r="D45" s="3" t="s">
        <v>7</v>
      </c>
      <c r="E45" s="66" t="str">
        <f>IF(C64="","",C64)</f>
        <v>Waldkirch</v>
      </c>
      <c r="F45" s="66"/>
      <c r="G45" s="66"/>
      <c r="H45" s="66"/>
      <c r="I45" s="66"/>
      <c r="J45" s="66"/>
      <c r="K45" s="66"/>
      <c r="L45" s="66"/>
      <c r="M45" s="66"/>
      <c r="N45" s="57">
        <v>40</v>
      </c>
      <c r="O45" s="57"/>
      <c r="P45" s="66" t="str">
        <f>IF(C68="","",C68)</f>
        <v>Valleitrekkers</v>
      </c>
      <c r="Q45" s="66"/>
      <c r="R45" s="66"/>
      <c r="S45" s="66"/>
      <c r="T45" s="66"/>
      <c r="U45" s="66"/>
      <c r="V45" s="66"/>
      <c r="W45" s="66"/>
      <c r="X45" s="66"/>
      <c r="Y45" s="3" t="s">
        <v>11</v>
      </c>
      <c r="Z45" s="23" t="str">
        <f t="shared" si="0"/>
        <v>1</v>
      </c>
      <c r="AA45" s="23" t="str">
        <f t="shared" si="1"/>
        <v>0</v>
      </c>
      <c r="AB45" s="24">
        <f t="shared" si="2"/>
        <v>1</v>
      </c>
    </row>
    <row r="46" spans="1:28" ht="14.1" customHeight="1" x14ac:dyDescent="0.25">
      <c r="A46" s="26">
        <f t="shared" si="3"/>
        <v>1</v>
      </c>
      <c r="B46" s="30">
        <v>1</v>
      </c>
      <c r="C46" s="30">
        <v>0</v>
      </c>
      <c r="D46" s="31" t="s">
        <v>8</v>
      </c>
      <c r="E46" s="55" t="str">
        <f>IF(C65="","",C65)</f>
        <v>Sins-Luthern</v>
      </c>
      <c r="F46" s="55"/>
      <c r="G46" s="55"/>
      <c r="H46" s="55"/>
      <c r="I46" s="55"/>
      <c r="J46" s="55"/>
      <c r="K46" s="55"/>
      <c r="L46" s="55"/>
      <c r="M46" s="55"/>
      <c r="N46" s="56">
        <v>41</v>
      </c>
      <c r="O46" s="56"/>
      <c r="P46" s="55" t="str">
        <f>IF(C61="","",C61)</f>
        <v>TZF Böllen</v>
      </c>
      <c r="Q46" s="55"/>
      <c r="R46" s="55"/>
      <c r="S46" s="55"/>
      <c r="T46" s="55"/>
      <c r="U46" s="55"/>
      <c r="V46" s="55"/>
      <c r="W46" s="55"/>
      <c r="X46" s="55"/>
      <c r="Y46" s="31" t="s">
        <v>4</v>
      </c>
      <c r="Z46" s="27" t="str">
        <f t="shared" si="0"/>
        <v>0</v>
      </c>
      <c r="AA46" s="27" t="str">
        <f t="shared" si="1"/>
        <v>1</v>
      </c>
      <c r="AB46" s="29">
        <f t="shared" si="2"/>
        <v>1</v>
      </c>
    </row>
    <row r="47" spans="1:28" ht="14.1" customHeight="1" x14ac:dyDescent="0.25">
      <c r="A47" s="22" t="str">
        <f t="shared" si="3"/>
        <v>3</v>
      </c>
      <c r="B47" s="1">
        <v>1</v>
      </c>
      <c r="C47" s="1">
        <v>1</v>
      </c>
      <c r="D47" s="3" t="s">
        <v>5</v>
      </c>
      <c r="E47" s="66" t="str">
        <f>IF(C62="","",C62)</f>
        <v>SZC Ebersecken</v>
      </c>
      <c r="F47" s="66"/>
      <c r="G47" s="66"/>
      <c r="H47" s="66"/>
      <c r="I47" s="66"/>
      <c r="J47" s="66"/>
      <c r="K47" s="66"/>
      <c r="L47" s="66"/>
      <c r="M47" s="66"/>
      <c r="N47" s="57">
        <v>42</v>
      </c>
      <c r="O47" s="57"/>
      <c r="P47" s="66" t="str">
        <f>IF(C69="","",C69)</f>
        <v>Sokol</v>
      </c>
      <c r="Q47" s="66"/>
      <c r="R47" s="66"/>
      <c r="S47" s="66"/>
      <c r="T47" s="66"/>
      <c r="U47" s="66"/>
      <c r="V47" s="66"/>
      <c r="W47" s="66"/>
      <c r="X47" s="66"/>
      <c r="Y47" s="3" t="s">
        <v>12</v>
      </c>
      <c r="Z47" s="23" t="str">
        <f t="shared" si="0"/>
        <v>0</v>
      </c>
      <c r="AA47" s="23" t="str">
        <f t="shared" si="1"/>
        <v>0</v>
      </c>
      <c r="AB47" s="24">
        <f t="shared" si="2"/>
        <v>0</v>
      </c>
    </row>
    <row r="48" spans="1:28" ht="14.1" customHeight="1" x14ac:dyDescent="0.25">
      <c r="A48" s="26" t="str">
        <f t="shared" si="3"/>
        <v>3</v>
      </c>
      <c r="B48" s="30">
        <v>1</v>
      </c>
      <c r="C48" s="30">
        <v>1</v>
      </c>
      <c r="D48" s="31" t="s">
        <v>7</v>
      </c>
      <c r="E48" s="55" t="str">
        <f>IF(C64="","",C64)</f>
        <v>Waldkirch</v>
      </c>
      <c r="F48" s="55"/>
      <c r="G48" s="55"/>
      <c r="H48" s="55"/>
      <c r="I48" s="55"/>
      <c r="J48" s="55"/>
      <c r="K48" s="55"/>
      <c r="L48" s="55"/>
      <c r="M48" s="55"/>
      <c r="N48" s="56">
        <v>43</v>
      </c>
      <c r="O48" s="56"/>
      <c r="P48" s="55" t="str">
        <f>IF(C66="","",C66)</f>
        <v>TZC Wieden</v>
      </c>
      <c r="Q48" s="55"/>
      <c r="R48" s="55"/>
      <c r="S48" s="55"/>
      <c r="T48" s="55"/>
      <c r="U48" s="55"/>
      <c r="V48" s="55"/>
      <c r="W48" s="55"/>
      <c r="X48" s="55"/>
      <c r="Y48" s="31" t="s">
        <v>9</v>
      </c>
      <c r="Z48" s="27" t="str">
        <f t="shared" si="0"/>
        <v>0</v>
      </c>
      <c r="AA48" s="27" t="str">
        <f t="shared" si="1"/>
        <v>0</v>
      </c>
      <c r="AB48" s="29">
        <f t="shared" si="2"/>
        <v>0</v>
      </c>
    </row>
    <row r="49" spans="1:28" ht="14.1" customHeight="1" x14ac:dyDescent="0.25">
      <c r="A49" s="22">
        <f t="shared" si="3"/>
        <v>0</v>
      </c>
      <c r="B49" s="1">
        <v>0</v>
      </c>
      <c r="C49" s="1">
        <v>0</v>
      </c>
      <c r="D49" s="3" t="s">
        <v>11</v>
      </c>
      <c r="E49" s="66" t="str">
        <f>IF(C68="","",C68)</f>
        <v>Valleitrekkers</v>
      </c>
      <c r="F49" s="66"/>
      <c r="G49" s="66"/>
      <c r="H49" s="66"/>
      <c r="I49" s="66"/>
      <c r="J49" s="66"/>
      <c r="K49" s="66"/>
      <c r="L49" s="66"/>
      <c r="M49" s="66"/>
      <c r="N49" s="57">
        <v>44</v>
      </c>
      <c r="O49" s="57"/>
      <c r="P49" s="66" t="str">
        <f>IF(C63="","",C63)</f>
        <v>TAF Scorzè</v>
      </c>
      <c r="Q49" s="66"/>
      <c r="R49" s="66"/>
      <c r="S49" s="66"/>
      <c r="T49" s="66"/>
      <c r="U49" s="66"/>
      <c r="V49" s="66"/>
      <c r="W49" s="66"/>
      <c r="X49" s="66"/>
      <c r="Y49" s="3" t="s">
        <v>6</v>
      </c>
      <c r="Z49" s="23" t="str">
        <f t="shared" si="0"/>
        <v>1</v>
      </c>
      <c r="AA49" s="23" t="str">
        <f t="shared" si="1"/>
        <v>1</v>
      </c>
      <c r="AB49" s="24" t="str">
        <f t="shared" si="2"/>
        <v>3</v>
      </c>
    </row>
    <row r="50" spans="1:28" ht="14.1" customHeight="1" thickBot="1" x14ac:dyDescent="0.3">
      <c r="A50" s="26">
        <f t="shared" si="3"/>
        <v>1</v>
      </c>
      <c r="B50" s="30">
        <v>1</v>
      </c>
      <c r="C50" s="30">
        <v>0</v>
      </c>
      <c r="D50" s="31" t="s">
        <v>8</v>
      </c>
      <c r="E50" s="55" t="str">
        <f>IF(C65="","",C65)</f>
        <v>Sins-Luthern</v>
      </c>
      <c r="F50" s="55"/>
      <c r="G50" s="55"/>
      <c r="H50" s="55"/>
      <c r="I50" s="55"/>
      <c r="J50" s="55"/>
      <c r="K50" s="55"/>
      <c r="L50" s="55"/>
      <c r="M50" s="55"/>
      <c r="N50" s="56">
        <v>45</v>
      </c>
      <c r="O50" s="56"/>
      <c r="P50" s="55" t="str">
        <f>IF(C60="","",C60)</f>
        <v>Furie Rosse</v>
      </c>
      <c r="Q50" s="55"/>
      <c r="R50" s="55"/>
      <c r="S50" s="55"/>
      <c r="T50" s="55"/>
      <c r="U50" s="55"/>
      <c r="V50" s="55"/>
      <c r="W50" s="55"/>
      <c r="X50" s="55"/>
      <c r="Y50" s="31" t="s">
        <v>3</v>
      </c>
      <c r="Z50" s="27" t="str">
        <f t="shared" si="0"/>
        <v>0</v>
      </c>
      <c r="AA50" s="27" t="str">
        <f t="shared" si="1"/>
        <v>1</v>
      </c>
      <c r="AB50" s="29">
        <f t="shared" si="2"/>
        <v>1</v>
      </c>
    </row>
    <row r="51" spans="1:28" ht="14.1" customHeight="1" x14ac:dyDescent="0.25">
      <c r="A51" s="13"/>
      <c r="B51" s="14"/>
      <c r="C51" s="14"/>
      <c r="D51" s="13"/>
      <c r="E51" s="15"/>
      <c r="F51" s="15"/>
      <c r="G51" s="15"/>
      <c r="H51" s="15"/>
      <c r="I51" s="15"/>
      <c r="J51" s="15"/>
      <c r="K51" s="15"/>
      <c r="L51" s="15"/>
      <c r="M51" s="15"/>
      <c r="N51" s="14"/>
      <c r="O51" s="14"/>
      <c r="P51" s="15"/>
      <c r="Q51" s="15"/>
      <c r="R51" s="15"/>
      <c r="S51" s="15"/>
      <c r="T51" s="15"/>
      <c r="U51" s="15"/>
      <c r="V51" s="15"/>
      <c r="W51" s="15"/>
      <c r="X51" s="15"/>
      <c r="Y51" s="21" t="s">
        <v>26</v>
      </c>
      <c r="Z51" s="14"/>
      <c r="AA51" s="14"/>
      <c r="AB51" s="13"/>
    </row>
    <row r="52" spans="1:28" ht="14.1" customHeight="1" x14ac:dyDescent="0.25">
      <c r="A52" s="16"/>
      <c r="B52" s="17"/>
      <c r="C52" s="17"/>
      <c r="D52" s="16"/>
      <c r="N52" s="17"/>
      <c r="O52" s="17"/>
      <c r="Y52" s="16"/>
      <c r="Z52" s="17"/>
      <c r="AA52" s="17"/>
      <c r="AB52" s="16"/>
    </row>
    <row r="53" spans="1:28" ht="14.1" customHeight="1" x14ac:dyDescent="0.25">
      <c r="A53" s="16"/>
      <c r="B53" s="17"/>
      <c r="C53" s="17"/>
      <c r="D53" s="16"/>
      <c r="N53" s="17"/>
      <c r="O53" s="17"/>
      <c r="Y53" s="16"/>
      <c r="Z53" s="17"/>
      <c r="AA53" s="17"/>
      <c r="AB53" s="16"/>
    </row>
    <row r="54" spans="1:28" ht="14.1" customHeight="1" x14ac:dyDescent="0.25">
      <c r="A54" s="16"/>
      <c r="B54" s="17"/>
      <c r="C54" s="17"/>
      <c r="D54" s="16"/>
      <c r="N54" s="17"/>
      <c r="O54" s="17"/>
      <c r="Y54" s="16"/>
      <c r="Z54" s="17"/>
      <c r="AA54" s="17"/>
      <c r="AB54" s="16"/>
    </row>
    <row r="55" spans="1:28" ht="14.1" customHeight="1" x14ac:dyDescent="0.25">
      <c r="A55" s="16"/>
      <c r="B55" s="17"/>
      <c r="C55" s="17"/>
      <c r="D55" s="16"/>
      <c r="N55" s="17"/>
      <c r="O55" s="17"/>
      <c r="Y55" s="16"/>
      <c r="Z55" s="17"/>
      <c r="AA55" s="17"/>
      <c r="AB55" s="16"/>
    </row>
    <row r="56" spans="1:28" ht="14.1" customHeight="1" x14ac:dyDescent="0.25">
      <c r="A56" s="16"/>
      <c r="B56" s="17"/>
      <c r="C56" s="17"/>
      <c r="D56" s="16"/>
      <c r="N56" s="17"/>
      <c r="O56" s="17"/>
      <c r="Y56" s="16"/>
      <c r="Z56" s="17"/>
      <c r="AA56" s="17"/>
      <c r="AB56" s="16"/>
    </row>
    <row r="57" spans="1:28" ht="14.1" customHeight="1" x14ac:dyDescent="0.25">
      <c r="A57" s="16"/>
      <c r="B57" s="17"/>
      <c r="C57" s="17"/>
      <c r="D57" s="16"/>
      <c r="N57" s="17"/>
      <c r="O57" s="17"/>
      <c r="Y57" s="16"/>
      <c r="Z57" s="17"/>
      <c r="AA57" s="17"/>
      <c r="AB57" s="16"/>
    </row>
    <row r="58" spans="1:28" ht="14.1" customHeight="1" thickBot="1" x14ac:dyDescent="0.3"/>
    <row r="59" spans="1:28" ht="14.1" customHeight="1" thickBot="1" x14ac:dyDescent="0.3">
      <c r="A59" s="88"/>
      <c r="B59" s="70"/>
      <c r="C59" s="91" t="s">
        <v>1</v>
      </c>
      <c r="D59" s="92"/>
      <c r="E59" s="92"/>
      <c r="F59" s="92"/>
      <c r="G59" s="92"/>
      <c r="H59" s="92"/>
      <c r="I59" s="92"/>
      <c r="J59" s="92"/>
      <c r="K59" s="92"/>
      <c r="L59" s="92"/>
      <c r="M59" s="48"/>
      <c r="N59" s="49"/>
      <c r="O59" s="9" t="s">
        <v>3</v>
      </c>
      <c r="P59" s="9" t="s">
        <v>4</v>
      </c>
      <c r="Q59" s="9" t="s">
        <v>5</v>
      </c>
      <c r="R59" s="9" t="s">
        <v>6</v>
      </c>
      <c r="S59" s="9" t="s">
        <v>7</v>
      </c>
      <c r="T59" s="9" t="s">
        <v>8</v>
      </c>
      <c r="U59" s="9" t="s">
        <v>9</v>
      </c>
      <c r="V59" s="9" t="s">
        <v>10</v>
      </c>
      <c r="W59" s="9" t="s">
        <v>11</v>
      </c>
      <c r="X59" s="9" t="s">
        <v>12</v>
      </c>
      <c r="Y59" s="70" t="s">
        <v>14</v>
      </c>
      <c r="Z59" s="70"/>
      <c r="AA59" s="70" t="s">
        <v>13</v>
      </c>
      <c r="AB59" s="87"/>
    </row>
    <row r="60" spans="1:28" ht="14.1" customHeight="1" x14ac:dyDescent="0.25">
      <c r="A60" s="89" t="s">
        <v>3</v>
      </c>
      <c r="B60" s="85"/>
      <c r="C60" s="63" t="s">
        <v>32</v>
      </c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5"/>
      <c r="O60" s="42"/>
      <c r="P60" s="27" t="str">
        <f>A6</f>
        <v>3</v>
      </c>
      <c r="Q60" s="27" t="str">
        <f>A15</f>
        <v>3</v>
      </c>
      <c r="R60" s="27" t="str">
        <f>A20</f>
        <v>3</v>
      </c>
      <c r="S60" s="27" t="str">
        <f>A25</f>
        <v>3</v>
      </c>
      <c r="T60" s="27">
        <f>AB50</f>
        <v>1</v>
      </c>
      <c r="U60" s="27" t="str">
        <f>A38</f>
        <v>3</v>
      </c>
      <c r="V60" s="27" t="str">
        <f>A43</f>
        <v>3</v>
      </c>
      <c r="W60" s="27" t="str">
        <f>A33</f>
        <v>3</v>
      </c>
      <c r="X60" s="27" t="str">
        <f>AB28</f>
        <v>3</v>
      </c>
      <c r="Y60" s="85">
        <f>IF(A6="","",(IF(O60&lt;&gt;"",O60,0))+(IF(P60&lt;&gt;"",P60,0))+(IF(Q60&lt;&gt;"",Q60,0))+(IF(R60&lt;&gt;"",R60,0))+(IF(S60&lt;&gt;"",S60,0))+(IF(T60&lt;&gt;"",T60,0))+(IF(U60&lt;&gt;"",U60,0))+(IF(V60&lt;&gt;"",V60,0))+(IF(W60&lt;&gt;"",W60,0))+(IF(X60&lt;&gt;"",X60,0)))</f>
        <v>25</v>
      </c>
      <c r="Z60" s="85"/>
      <c r="AA60" s="85">
        <v>1</v>
      </c>
      <c r="AB60" s="90"/>
    </row>
    <row r="61" spans="1:28" ht="14.1" customHeight="1" x14ac:dyDescent="0.25">
      <c r="A61" s="73" t="s">
        <v>4</v>
      </c>
      <c r="B61" s="74"/>
      <c r="C61" s="77" t="s">
        <v>33</v>
      </c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9"/>
      <c r="O61" s="1">
        <f>AB6</f>
        <v>0</v>
      </c>
      <c r="P61" s="41"/>
      <c r="Q61" s="1">
        <f>A11</f>
        <v>0</v>
      </c>
      <c r="R61" s="1" t="str">
        <f>A24</f>
        <v>3</v>
      </c>
      <c r="S61" s="1" t="str">
        <f>A16</f>
        <v>3</v>
      </c>
      <c r="T61" s="1">
        <f>AB46</f>
        <v>1</v>
      </c>
      <c r="U61" s="1" t="str">
        <f>A42</f>
        <v>3</v>
      </c>
      <c r="V61" s="1" t="str">
        <f>AB27</f>
        <v>3</v>
      </c>
      <c r="W61" s="1" t="str">
        <f>AB37</f>
        <v>3</v>
      </c>
      <c r="X61" s="1" t="str">
        <f>AB32</f>
        <v>3</v>
      </c>
      <c r="Y61" s="75">
        <f>IF(A6="","",(IF(O61&lt;&gt;"",O61,0))+(IF(P61&lt;&gt;"",P61,0))+(IF(Q61&lt;&gt;"",Q61,0))+(IF(R61&lt;&gt;"",R61,0))+(IF(S61&lt;&gt;"",S61,0))+(IF(T61&lt;&gt;"",T61,0))+(IF(U61&lt;&gt;"",U61,0))+(IF(V61&lt;&gt;"",V61,0))+(IF(W61&lt;&gt;"",W61,0))+(IF(X61&lt;&gt;"",X61,0)))</f>
        <v>19</v>
      </c>
      <c r="Z61" s="75"/>
      <c r="AA61" s="74">
        <v>4</v>
      </c>
      <c r="AB61" s="76"/>
    </row>
    <row r="62" spans="1:28" ht="14.1" customHeight="1" x14ac:dyDescent="0.25">
      <c r="A62" s="83" t="s">
        <v>5</v>
      </c>
      <c r="B62" s="84"/>
      <c r="C62" s="67" t="s">
        <v>34</v>
      </c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9"/>
      <c r="O62" s="30">
        <f>AB15</f>
        <v>0</v>
      </c>
      <c r="P62" s="30" t="str">
        <f>AB11</f>
        <v>3</v>
      </c>
      <c r="Q62" s="41"/>
      <c r="R62" s="30" t="str">
        <f>A7</f>
        <v>3</v>
      </c>
      <c r="S62" s="30" t="str">
        <f>A21</f>
        <v>3</v>
      </c>
      <c r="T62" s="30">
        <f>A26</f>
        <v>0</v>
      </c>
      <c r="U62" s="30" t="str">
        <f>A34</f>
        <v>3</v>
      </c>
      <c r="V62" s="30" t="str">
        <f>A39</f>
        <v>3</v>
      </c>
      <c r="W62" s="30" t="str">
        <f>AB29</f>
        <v>3</v>
      </c>
      <c r="X62" s="30" t="str">
        <f>A47</f>
        <v>3</v>
      </c>
      <c r="Y62" s="85">
        <f>IF(A7="","",(IF(O62&lt;&gt;"",O62,0))+(IF(P62&lt;&gt;"",P62,0))+(IF(Q62&lt;&gt;"",Q62,0))+(IF(R62&lt;&gt;"",R62,0))+(IF(S62&lt;&gt;"",S62,0))+(IF(T62&lt;&gt;"",T62,0))+(IF(U62&lt;&gt;"",U62,0))+(IF(V62&lt;&gt;"",V62,0))+(IF(W62&lt;&gt;"",W62,0))+(IF(X62&lt;&gt;"",X62,0)))</f>
        <v>21</v>
      </c>
      <c r="Z62" s="85"/>
      <c r="AA62" s="84">
        <v>3</v>
      </c>
      <c r="AB62" s="86"/>
    </row>
    <row r="63" spans="1:28" ht="14.1" customHeight="1" x14ac:dyDescent="0.25">
      <c r="A63" s="73" t="s">
        <v>6</v>
      </c>
      <c r="B63" s="74"/>
      <c r="C63" s="77" t="s">
        <v>35</v>
      </c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9"/>
      <c r="O63" s="1">
        <f>AB20</f>
        <v>0</v>
      </c>
      <c r="P63" s="1">
        <f>AB24</f>
        <v>0</v>
      </c>
      <c r="Q63" s="1">
        <f>AB7</f>
        <v>0</v>
      </c>
      <c r="R63" s="41"/>
      <c r="S63" s="1" t="str">
        <f>A12</f>
        <v>3</v>
      </c>
      <c r="T63" s="1">
        <f>A17</f>
        <v>0</v>
      </c>
      <c r="U63" s="1" t="str">
        <f>A30</f>
        <v>3</v>
      </c>
      <c r="V63" s="1" t="str">
        <f>A35</f>
        <v>3</v>
      </c>
      <c r="W63" s="1" t="str">
        <f>AB49</f>
        <v>3</v>
      </c>
      <c r="X63" s="1" t="str">
        <f>A44</f>
        <v>3</v>
      </c>
      <c r="Y63" s="75">
        <f>IF(A7="","",(IF(O63&lt;&gt;"",O63,0))+(IF(P63&lt;&gt;"",P63,0))+(IF(Q63&lt;&gt;"",Q63,0))+(IF(R63&lt;&gt;"",R63,0))+(IF(S63&lt;&gt;"",S63,0))+(IF(T63&lt;&gt;"",T63,0))+(IF(U63&lt;&gt;"",U63,0))+(IF(V63&lt;&gt;"",V63,0))+(IF(W63&lt;&gt;"",W63,0))+(IF(X63&lt;&gt;"",X63,0)))</f>
        <v>15</v>
      </c>
      <c r="Z63" s="75"/>
      <c r="AA63" s="74">
        <v>5</v>
      </c>
      <c r="AB63" s="76"/>
    </row>
    <row r="64" spans="1:28" ht="14.1" customHeight="1" x14ac:dyDescent="0.25">
      <c r="A64" s="83" t="s">
        <v>7</v>
      </c>
      <c r="B64" s="84"/>
      <c r="C64" s="67" t="s">
        <v>36</v>
      </c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9"/>
      <c r="O64" s="30">
        <f>AB25</f>
        <v>0</v>
      </c>
      <c r="P64" s="30">
        <f>AB16</f>
        <v>0</v>
      </c>
      <c r="Q64" s="30">
        <f>AB21</f>
        <v>0</v>
      </c>
      <c r="R64" s="30">
        <f>AB12</f>
        <v>0</v>
      </c>
      <c r="S64" s="41"/>
      <c r="T64" s="30">
        <f>A8</f>
        <v>0</v>
      </c>
      <c r="U64" s="30" t="str">
        <f>A48</f>
        <v>3</v>
      </c>
      <c r="V64" s="30">
        <f>A31</f>
        <v>0</v>
      </c>
      <c r="W64" s="30">
        <f>A45</f>
        <v>1</v>
      </c>
      <c r="X64" s="30" t="str">
        <f>A40</f>
        <v>3</v>
      </c>
      <c r="Y64" s="85">
        <f>IF(A8="","",(IF(O64&lt;&gt;"",O64,0))+(IF(P64&lt;&gt;"",P64,0))+(IF(Q64&lt;&gt;"",Q64,0))+(IF(R64&lt;&gt;"",R64,0))+(IF(S64&lt;&gt;"",S64,0))+(IF(T64&lt;&gt;"",T64,0))+(IF(U64&lt;&gt;"",U64,0))+(IF(V64&lt;&gt;"",V64,0))+(IF(W64&lt;&gt;"",W64,0))+(IF(X64&lt;&gt;"",X64,0)))</f>
        <v>7</v>
      </c>
      <c r="Z64" s="85"/>
      <c r="AA64" s="84">
        <v>7</v>
      </c>
      <c r="AB64" s="86"/>
    </row>
    <row r="65" spans="1:28" ht="14.1" customHeight="1" x14ac:dyDescent="0.25">
      <c r="A65" s="73" t="s">
        <v>8</v>
      </c>
      <c r="B65" s="74"/>
      <c r="C65" s="77" t="s">
        <v>37</v>
      </c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9"/>
      <c r="O65" s="1">
        <f>A50</f>
        <v>1</v>
      </c>
      <c r="P65" s="1">
        <f>A46</f>
        <v>1</v>
      </c>
      <c r="Q65" s="1" t="str">
        <f>AB26</f>
        <v>3</v>
      </c>
      <c r="R65" s="1" t="str">
        <f>AB17</f>
        <v>3</v>
      </c>
      <c r="S65" s="1" t="str">
        <f>AB8</f>
        <v>3</v>
      </c>
      <c r="T65" s="41"/>
      <c r="U65" s="1" t="str">
        <f>A13</f>
        <v>3</v>
      </c>
      <c r="V65" s="1" t="str">
        <f>A22</f>
        <v>3</v>
      </c>
      <c r="W65" s="1" t="str">
        <f>A41</f>
        <v>3</v>
      </c>
      <c r="X65" s="1" t="str">
        <f>A36</f>
        <v>3</v>
      </c>
      <c r="Y65" s="75">
        <f>IF(A8="","",(IF(O65&lt;&gt;"",O65,0))+(IF(P65&lt;&gt;"",P65,0))+(IF(Q65&lt;&gt;"",Q65,0))+(IF(R65&lt;&gt;"",R65,0))+(IF(S65&lt;&gt;"",S65,0))+(IF(T65&lt;&gt;"",T65,0))+(IF(U65&lt;&gt;"",U65,0))+(IF(V65&lt;&gt;"",V65,0))+(IF(W65&lt;&gt;"",W65,0))+(IF(X65&lt;&gt;"",X65,0)))</f>
        <v>23</v>
      </c>
      <c r="Z65" s="75"/>
      <c r="AA65" s="74">
        <v>2</v>
      </c>
      <c r="AB65" s="76"/>
    </row>
    <row r="66" spans="1:28" ht="14.1" customHeight="1" x14ac:dyDescent="0.25">
      <c r="A66" s="83" t="s">
        <v>9</v>
      </c>
      <c r="B66" s="84"/>
      <c r="C66" s="67" t="s">
        <v>38</v>
      </c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9"/>
      <c r="O66" s="30">
        <f>AB38</f>
        <v>0</v>
      </c>
      <c r="P66" s="30">
        <f>AB42</f>
        <v>0</v>
      </c>
      <c r="Q66" s="30">
        <f>AB34</f>
        <v>0</v>
      </c>
      <c r="R66" s="30">
        <f>AB30</f>
        <v>0</v>
      </c>
      <c r="S66" s="30">
        <f>AB48</f>
        <v>0</v>
      </c>
      <c r="T66" s="30">
        <f>AB13</f>
        <v>0</v>
      </c>
      <c r="U66" s="41"/>
      <c r="V66" s="30">
        <f>A9</f>
        <v>0</v>
      </c>
      <c r="W66" s="30">
        <f>A18</f>
        <v>0</v>
      </c>
      <c r="X66" s="30" t="str">
        <f>A23</f>
        <v>3</v>
      </c>
      <c r="Y66" s="85">
        <f>IF(A9="","",(IF(O66&lt;&gt;"",O66,0))+(IF(P66&lt;&gt;"",P66,0))+(IF(Q66&lt;&gt;"",Q66,0))+(IF(R66&lt;&gt;"",R66,0))+(IF(S66&lt;&gt;"",S66,0))+(IF(T66&lt;&gt;"",T66,0))+(IF(U66&lt;&gt;"",U66,0))+(IF(V66&lt;&gt;"",V66,0))+(IF(W66&lt;&gt;"",W66,0))+(IF(X66&lt;&gt;"",X66,0)))</f>
        <v>3</v>
      </c>
      <c r="Z66" s="85"/>
      <c r="AA66" s="84">
        <v>9</v>
      </c>
      <c r="AB66" s="86"/>
    </row>
    <row r="67" spans="1:28" ht="14.1" customHeight="1" x14ac:dyDescent="0.25">
      <c r="A67" s="73" t="s">
        <v>10</v>
      </c>
      <c r="B67" s="74"/>
      <c r="C67" s="77" t="s">
        <v>39</v>
      </c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9"/>
      <c r="O67" s="1">
        <f>AB43</f>
        <v>0</v>
      </c>
      <c r="P67" s="1">
        <f>A27</f>
        <v>0</v>
      </c>
      <c r="Q67" s="1">
        <f>AB39</f>
        <v>0</v>
      </c>
      <c r="R67" s="1">
        <f>AB35</f>
        <v>0</v>
      </c>
      <c r="S67" s="1" t="str">
        <f>AB31</f>
        <v>3</v>
      </c>
      <c r="T67" s="1">
        <f>AB22</f>
        <v>0</v>
      </c>
      <c r="U67" s="1" t="str">
        <f>AB9</f>
        <v>3</v>
      </c>
      <c r="V67" s="41"/>
      <c r="W67" s="1" t="str">
        <f>A14</f>
        <v>3</v>
      </c>
      <c r="X67" s="1" t="str">
        <f>A19</f>
        <v>3</v>
      </c>
      <c r="Y67" s="75">
        <f>IF(A9="","",(IF(O67&lt;&gt;"",O67,0))+(IF(P67&lt;&gt;"",P67,0))+(IF(Q67&lt;&gt;"",Q67,0))+(IF(R67&lt;&gt;"",R67,0))+(IF(S67&lt;&gt;"",S67,0))+(IF(T67&lt;&gt;"",T67,0))+(IF(U67&lt;&gt;"",U67,0))+(IF(V67&lt;&gt;"",V67,0))+(IF(W67&lt;&gt;"",W67,0))+(IF(X67&lt;&gt;"",X67,0)))</f>
        <v>12</v>
      </c>
      <c r="Z67" s="75"/>
      <c r="AA67" s="74">
        <v>6</v>
      </c>
      <c r="AB67" s="76"/>
    </row>
    <row r="68" spans="1:28" ht="14.1" customHeight="1" x14ac:dyDescent="0.25">
      <c r="A68" s="83" t="s">
        <v>11</v>
      </c>
      <c r="B68" s="84"/>
      <c r="C68" s="67" t="s">
        <v>40</v>
      </c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9"/>
      <c r="O68" s="30">
        <f>AB33</f>
        <v>0</v>
      </c>
      <c r="P68" s="30">
        <f>A37</f>
        <v>0</v>
      </c>
      <c r="Q68" s="30">
        <f>A29</f>
        <v>0</v>
      </c>
      <c r="R68" s="30">
        <f>A49</f>
        <v>0</v>
      </c>
      <c r="S68" s="30">
        <f>AB45</f>
        <v>1</v>
      </c>
      <c r="T68" s="30">
        <f>AB41</f>
        <v>0</v>
      </c>
      <c r="U68" s="30" t="str">
        <f>AB18</f>
        <v>3</v>
      </c>
      <c r="V68" s="30">
        <f>AB14</f>
        <v>0</v>
      </c>
      <c r="W68" s="41"/>
      <c r="X68" s="30" t="str">
        <f>A10</f>
        <v>3</v>
      </c>
      <c r="Y68" s="85">
        <f>IF(A10="","",(IF(O68&lt;&gt;"",O68,0))+(IF(P68&lt;&gt;"",P68,0))+(IF(Q68&lt;&gt;"",Q68,0))+(IF(R68&lt;&gt;"",R68,0))+(IF(S68&lt;&gt;"",S68,0))+(IF(T68&lt;&gt;"",T68,0))+(IF(U68&lt;&gt;"",U68,0))+(IF(V68&lt;&gt;"",V68,0))+(IF(W68&lt;&gt;"",W68,0))+(IF(X68&lt;&gt;"",X68,0)))</f>
        <v>7</v>
      </c>
      <c r="Z68" s="85"/>
      <c r="AA68" s="84">
        <v>7</v>
      </c>
      <c r="AB68" s="86"/>
    </row>
    <row r="69" spans="1:28" ht="14.1" customHeight="1" thickBot="1" x14ac:dyDescent="0.3">
      <c r="A69" s="80" t="s">
        <v>12</v>
      </c>
      <c r="B69" s="81"/>
      <c r="C69" s="51" t="s">
        <v>41</v>
      </c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3"/>
      <c r="O69" s="2">
        <f>A28</f>
        <v>0</v>
      </c>
      <c r="P69" s="2">
        <f>A32</f>
        <v>0</v>
      </c>
      <c r="Q69" s="2">
        <f>AB47</f>
        <v>0</v>
      </c>
      <c r="R69" s="2">
        <f>AB44</f>
        <v>0</v>
      </c>
      <c r="S69" s="2">
        <f>AB40</f>
        <v>0</v>
      </c>
      <c r="T69" s="2">
        <f>AB36</f>
        <v>0</v>
      </c>
      <c r="U69" s="2">
        <f>AB23</f>
        <v>0</v>
      </c>
      <c r="V69" s="2">
        <f>AB19</f>
        <v>0</v>
      </c>
      <c r="W69" s="2">
        <f>AB10</f>
        <v>0</v>
      </c>
      <c r="X69" s="40"/>
      <c r="Y69" s="81">
        <f>IF(A10="","",(IF(O69&lt;&gt;"",O69,0))+(IF(P69&lt;&gt;"",P69,0))+(IF(Q69&lt;&gt;"",Q69,0))+(IF(R69&lt;&gt;"",R69,0))+(IF(S69&lt;&gt;"",S69,0))+(IF(T69&lt;&gt;"",T69,0))+(IF(U69&lt;&gt;"",U69,0))+(IF(V69&lt;&gt;"",V69,0))+(IF(W69&lt;&gt;"",W69,0))+(IF(X69&lt;&gt;"",X69,0)))</f>
        <v>0</v>
      </c>
      <c r="Z69" s="81"/>
      <c r="AA69" s="81">
        <v>10</v>
      </c>
      <c r="AB69" s="82"/>
    </row>
    <row r="70" spans="1:28" ht="14.1" customHeight="1" x14ac:dyDescent="0.25"/>
    <row r="71" spans="1:28" ht="14.1" customHeight="1" x14ac:dyDescent="0.25"/>
    <row r="72" spans="1:28" ht="14.1" customHeight="1" thickBot="1" x14ac:dyDescent="0.3">
      <c r="A72" s="6" t="s">
        <v>15</v>
      </c>
      <c r="E72" s="5"/>
    </row>
    <row r="73" spans="1:28" ht="14.1" customHeight="1" x14ac:dyDescent="0.25">
      <c r="A73" s="32" t="str">
        <f>IF(B73="","",IF(C73="",B73,IF(B73+C73=2,3,IF(D73="",B73+C73,B73+C73+D73))))</f>
        <v/>
      </c>
      <c r="B73" s="33"/>
      <c r="C73" s="33"/>
      <c r="D73" s="33"/>
      <c r="E73" s="34" t="str">
        <f>IF(Worktab!A1&lt;&gt;"",Worktab!A1,IF(AA66=1,A66,IF(AA67=1,A67,IF(AA68=1,A68,IF(AA69=1,A69,"")))))</f>
        <v>A</v>
      </c>
      <c r="F73" s="63" t="str">
        <f>IF(Worktab!B1&lt;&gt;"",Worktab!B1,IF(AA66=1,C66,IF(AA67=1,C67,IF(AA68=1,C68,IF(AA69=1,C69,"")))))</f>
        <v>Furie Rosse</v>
      </c>
      <c r="G73" s="64"/>
      <c r="H73" s="64"/>
      <c r="I73" s="64"/>
      <c r="J73" s="64"/>
      <c r="K73" s="64"/>
      <c r="L73" s="64"/>
      <c r="M73" s="65"/>
      <c r="N73" s="62">
        <v>46</v>
      </c>
      <c r="O73" s="62"/>
      <c r="P73" s="63" t="str">
        <f>IF(Worktab!B4&lt;&gt;"",Worktab!B4,IF(AA66=4,C66,IF(AA67=4,C67,IF(AA68=4,C68,IF(AA69=4,C69,"")))))</f>
        <v>TZF Böllen</v>
      </c>
      <c r="Q73" s="64"/>
      <c r="R73" s="64"/>
      <c r="S73" s="64"/>
      <c r="T73" s="64"/>
      <c r="U73" s="64"/>
      <c r="V73" s="64"/>
      <c r="W73" s="65"/>
      <c r="X73" s="34" t="str">
        <f>IF(Worktab!A4&lt;&gt;"",Worktab!A4,IF(AA66=4,A66,IF(AA67=4,A67,IF(AA68=4,A68,IF(AA69=4,A69,"")))))</f>
        <v>B</v>
      </c>
      <c r="Y73" s="33" t="str">
        <f t="shared" ref="Y73:AA74" si="4">IF(B73=1,"0",IF(B73="","","1"))</f>
        <v/>
      </c>
      <c r="Z73" s="33" t="str">
        <f t="shared" si="4"/>
        <v/>
      </c>
      <c r="AA73" s="33" t="str">
        <f t="shared" si="4"/>
        <v/>
      </c>
      <c r="AB73" s="35" t="str">
        <f>IF(Y73="","",IF(Z73="",Y73,IF(Y73+Z73=2,3,IF(AA73="",Y73+Z73,Y73+Z73+AA73))))</f>
        <v/>
      </c>
    </row>
    <row r="74" spans="1:28" ht="14.1" customHeight="1" thickBot="1" x14ac:dyDescent="0.3">
      <c r="A74" s="7" t="str">
        <f>IF(B74="","",IF(C74="",B74,IF(B74+C74=2,3,IF(D74="",B74+C74,B74+C74+D74))))</f>
        <v/>
      </c>
      <c r="B74" s="2"/>
      <c r="C74" s="2"/>
      <c r="D74" s="2"/>
      <c r="E74" s="19" t="str">
        <f>IF(Worktab!A2&lt;&gt;"",Worktab!A2,IF(AA66=2,A66,IF(AA67=2,A67,IF(AA68=2,A68,IF(AA69=2,A69,"")))))</f>
        <v>F</v>
      </c>
      <c r="F74" s="51" t="str">
        <f>IF(Worktab!B2&lt;&gt;"",Worktab!B2,IF(AA66=2,C66,IF(AA67=2,C67,IF(AA68=2,C68,IF(AA69=2,C69,"")))))</f>
        <v>Sins-Luthern</v>
      </c>
      <c r="G74" s="52"/>
      <c r="H74" s="52"/>
      <c r="I74" s="52"/>
      <c r="J74" s="52"/>
      <c r="K74" s="52"/>
      <c r="L74" s="52"/>
      <c r="M74" s="53"/>
      <c r="N74" s="58">
        <v>47</v>
      </c>
      <c r="O74" s="58"/>
      <c r="P74" s="51" t="str">
        <f>IF(Worktab!B3&lt;&gt;"",Worktab!B3,IF(AA66=3,C66,IF(AA67=3,C67,IF(AA68=3,C68,IF(AA69=3,C69,"")))))</f>
        <v>SZC Ebersecken</v>
      </c>
      <c r="Q74" s="52"/>
      <c r="R74" s="52"/>
      <c r="S74" s="52"/>
      <c r="T74" s="52"/>
      <c r="U74" s="52"/>
      <c r="V74" s="52"/>
      <c r="W74" s="53"/>
      <c r="X74" s="19" t="str">
        <f>IF(Worktab!A3&lt;&gt;"",Worktab!A3,IF(AA66=3,A66,IF(AA67=3,A67,IF(AA68=3,A68,IF(AA69=3,A69,"")))))</f>
        <v>C</v>
      </c>
      <c r="Y74" s="2" t="str">
        <f t="shared" si="4"/>
        <v/>
      </c>
      <c r="Z74" s="2" t="str">
        <f t="shared" si="4"/>
        <v/>
      </c>
      <c r="AA74" s="2" t="str">
        <f t="shared" si="4"/>
        <v/>
      </c>
      <c r="AB74" s="12" t="str">
        <f>IF(Y74="","",IF(Z74="",Y74,IF(Y74+Z74=2,3,IF(AA74="",Y74+Z74,Y74+Z74+AA74))))</f>
        <v/>
      </c>
    </row>
    <row r="75" spans="1:28" ht="14.1" customHeight="1" thickBot="1" x14ac:dyDescent="0.3">
      <c r="A75" s="6" t="s">
        <v>18</v>
      </c>
    </row>
    <row r="76" spans="1:28" ht="14.1" customHeight="1" thickBot="1" x14ac:dyDescent="0.3">
      <c r="A76" s="36" t="str">
        <f>IF(B76="","",IF(C76="",B76,IF(B76+C76=2,3,IF(D76="",B76+C76,B76+C76+D76))))</f>
        <v/>
      </c>
      <c r="B76" s="37"/>
      <c r="C76" s="37"/>
      <c r="D76" s="37"/>
      <c r="E76" s="38" t="str">
        <f>IF(Worktab!A9&lt;&gt;"",Worktab!A9,IF(AA66=9,A66,IF(AA67=9,A67,IF(AA68=9,A68,IF(AA69=9,A69,"")))))</f>
        <v>G</v>
      </c>
      <c r="F76" s="43" t="str">
        <f>IF(Worktab!B9&lt;&gt;"",Worktab!B9,IF(AA66=9,C66,IF(AA67=9,C67,IF(AA68=9,C68,IF(AA69=9,C69,"")))))</f>
        <v>TZC Wieden</v>
      </c>
      <c r="G76" s="44"/>
      <c r="H76" s="44"/>
      <c r="I76" s="44"/>
      <c r="J76" s="44"/>
      <c r="K76" s="44"/>
      <c r="L76" s="44"/>
      <c r="M76" s="45"/>
      <c r="N76" s="54">
        <v>48</v>
      </c>
      <c r="O76" s="54"/>
      <c r="P76" s="43" t="str">
        <f>IF(Worktab!B10&lt;&gt;"",Worktab!B10,IF(AA66=10,C66,IF(AA67=10,C67,IF(AA68=10,C68,IF(AA69=10,C69,"")))))</f>
        <v>Sokol</v>
      </c>
      <c r="Q76" s="44"/>
      <c r="R76" s="44"/>
      <c r="S76" s="44"/>
      <c r="T76" s="44"/>
      <c r="U76" s="44"/>
      <c r="V76" s="44"/>
      <c r="W76" s="45"/>
      <c r="X76" s="38" t="str">
        <f>IF(Worktab!A10&lt;&gt;"",Worktab!A10,IF(AA66=10,A66,IF(AA67=10,A67,IF(AA68=10,A68,IF(AA69=10,A69,"")))))</f>
        <v>J</v>
      </c>
      <c r="Y76" s="37" t="str">
        <f>IF(B76=1,"0",IF(B76="","","1"))</f>
        <v/>
      </c>
      <c r="Z76" s="37" t="str">
        <f>IF(C76=1,"0",IF(C76="","","1"))</f>
        <v/>
      </c>
      <c r="AA76" s="37" t="str">
        <f>IF(D76=1,"0",IF(D76="","","1"))</f>
        <v/>
      </c>
      <c r="AB76" s="39" t="str">
        <f>IF(Y76="","",IF(Z76="",Y76,IF(Y76+Z76=2,3,IF(AA76="",Y76+Z76,Y76+Z76+AA76))))</f>
        <v/>
      </c>
    </row>
    <row r="77" spans="1:28" ht="14.1" customHeight="1" thickBot="1" x14ac:dyDescent="0.3">
      <c r="A77" s="6" t="s">
        <v>19</v>
      </c>
    </row>
    <row r="78" spans="1:28" ht="14.1" customHeight="1" thickBot="1" x14ac:dyDescent="0.3">
      <c r="A78" s="8" t="str">
        <f>IF(B78="","",IF(C78="",B78,IF(B78+C78=2,3,IF(D78="",B78+C78,B78+C78+D78))))</f>
        <v/>
      </c>
      <c r="B78" s="11"/>
      <c r="C78" s="11"/>
      <c r="D78" s="11"/>
      <c r="E78" s="20" t="str">
        <f>IF(Worktab!A7&lt;&gt;"",Worktab!A7,IF(AA66=7,A66,IF(AA67=7,A67,IF(AA68=7,A68,IF(AA69=7,A69,"")))))</f>
        <v>E</v>
      </c>
      <c r="F78" s="47" t="str">
        <f>IF(Worktab!B7&lt;&gt;"",Worktab!B7,IF(AA66=7,C66,IF(AA67=7,C67,IF(AA68=7,C68,IF(AA69=7,C69,"")))))</f>
        <v>Waldkirch</v>
      </c>
      <c r="G78" s="48"/>
      <c r="H78" s="48"/>
      <c r="I78" s="48"/>
      <c r="J78" s="48"/>
      <c r="K78" s="48"/>
      <c r="L78" s="48"/>
      <c r="M78" s="49"/>
      <c r="N78" s="50">
        <v>49</v>
      </c>
      <c r="O78" s="50"/>
      <c r="P78" s="47" t="str">
        <f>IF(Worktab!B8&lt;&gt;"",Worktab!B8,IF(AA66=8,C66,IF(AA67=8,C67,IF(AA68=8,C68,IF(AA69=8,C69,"")))))</f>
        <v/>
      </c>
      <c r="Q78" s="48"/>
      <c r="R78" s="48"/>
      <c r="S78" s="48"/>
      <c r="T78" s="48"/>
      <c r="U78" s="48"/>
      <c r="V78" s="48"/>
      <c r="W78" s="49"/>
      <c r="X78" s="20" t="str">
        <f>IF(Worktab!A8&lt;&gt;"",Worktab!A8,IF(AA66=8,A66,IF(AA67=8,A67,IF(AA68=8,A68,IF(AA69=8,A69,"")))))</f>
        <v/>
      </c>
      <c r="Y78" s="11" t="str">
        <f>IF(B78=1,"0",IF(B78="","","1"))</f>
        <v/>
      </c>
      <c r="Z78" s="11" t="str">
        <f>IF(C78=1,"0",IF(C78="","","1"))</f>
        <v/>
      </c>
      <c r="AA78" s="11" t="str">
        <f>IF(D78=1,"0",IF(D78="","","1"))</f>
        <v/>
      </c>
      <c r="AB78" s="10" t="str">
        <f>IF(Y78="","",IF(Z78="",Y78,IF(Y78+Z78=2,3,IF(AA78="",Y78+Z78,Y78+Z78+AA78))))</f>
        <v/>
      </c>
    </row>
    <row r="79" spans="1:28" ht="14.1" customHeight="1" thickBot="1" x14ac:dyDescent="0.3">
      <c r="A79" s="6" t="s">
        <v>20</v>
      </c>
    </row>
    <row r="80" spans="1:28" ht="14.1" customHeight="1" thickBot="1" x14ac:dyDescent="0.3">
      <c r="A80" s="36" t="str">
        <f>IF(B80="","",IF(C80="",B80,IF(B80+C80=2,3,IF(D80="",B80+C80,B80+C80+D80))))</f>
        <v/>
      </c>
      <c r="B80" s="37"/>
      <c r="C80" s="37"/>
      <c r="D80" s="37"/>
      <c r="E80" s="38" t="str">
        <f>IF(Worktab!A5&lt;&gt;"",Worktab!A5,IF(AA66=5,A66,IF(AA67=5,A67,IF(AA68=5,A68,IF(AA69=5,A69,"")))))</f>
        <v>D</v>
      </c>
      <c r="F80" s="43" t="str">
        <f>IF(Worktab!B5&lt;&gt;"",Worktab!B5,IF(AA66=5,C66,IF(AA67=5,C67,IF(AA68=5,C68,IF(AA69=5,C69,"")))))</f>
        <v>TAF Scorzè</v>
      </c>
      <c r="G80" s="44"/>
      <c r="H80" s="44"/>
      <c r="I80" s="44"/>
      <c r="J80" s="44"/>
      <c r="K80" s="44"/>
      <c r="L80" s="44"/>
      <c r="M80" s="45"/>
      <c r="N80" s="54">
        <v>50</v>
      </c>
      <c r="O80" s="54"/>
      <c r="P80" s="43" t="str">
        <f>IF(Worktab!B6&lt;&gt;"",Worktab!B6,IF(AA66=6,C66,IF(AA67=6,C67,IF(AA68=6,C68,IF(AA69=6,C69,"")))))</f>
        <v>TTV Powerrangers</v>
      </c>
      <c r="Q80" s="44"/>
      <c r="R80" s="44"/>
      <c r="S80" s="44"/>
      <c r="T80" s="44"/>
      <c r="U80" s="44"/>
      <c r="V80" s="44"/>
      <c r="W80" s="45"/>
      <c r="X80" s="38" t="str">
        <f>IF(Worktab!A6&lt;&gt;"",Worktab!A6,IF(AA66=6,A66,IF(AA67=6,A67,IF(AA68=6,A68,IF(AA69=6,A69,"")))))</f>
        <v>H</v>
      </c>
      <c r="Y80" s="37" t="str">
        <f>IF(B80=1,"0",IF(B80="","","1"))</f>
        <v/>
      </c>
      <c r="Z80" s="37" t="str">
        <f>IF(C80=1,"0",IF(C80="","","1"))</f>
        <v/>
      </c>
      <c r="AA80" s="37" t="str">
        <f>IF(D80=1,"0",IF(D80="","","1"))</f>
        <v/>
      </c>
      <c r="AB80" s="39" t="str">
        <f>IF(Y80="","",IF(Z80="",Y80,IF(Y80+Z80=2,3,IF(AA80="",Y80+Z80,Y80+Z80+AA80))))</f>
        <v/>
      </c>
    </row>
    <row r="81" spans="1:28" ht="14.1" customHeight="1" thickBot="1" x14ac:dyDescent="0.3">
      <c r="A81" s="6" t="s">
        <v>16</v>
      </c>
    </row>
    <row r="82" spans="1:28" ht="14.1" customHeight="1" thickBot="1" x14ac:dyDescent="0.3">
      <c r="A82" s="8" t="str">
        <f>IF(B82="","",IF(C82="",B82,IF(B82+C82=2,3,IF(D82="",B82+C82,B82+C82+D82))))</f>
        <v/>
      </c>
      <c r="B82" s="11"/>
      <c r="C82" s="11"/>
      <c r="D82" s="11"/>
      <c r="E82" s="20" t="str">
        <f>IF(A73="","",IF(A73&gt;1,X73,E73))</f>
        <v/>
      </c>
      <c r="F82" s="47" t="str">
        <f>IF(A73="","",IF(A73&gt;1,P73,F73))</f>
        <v/>
      </c>
      <c r="G82" s="48"/>
      <c r="H82" s="48"/>
      <c r="I82" s="48"/>
      <c r="J82" s="48"/>
      <c r="K82" s="48"/>
      <c r="L82" s="48"/>
      <c r="M82" s="49"/>
      <c r="N82" s="50">
        <v>51</v>
      </c>
      <c r="O82" s="50"/>
      <c r="P82" s="47" t="str">
        <f>IF(A74="","",IF(A74&gt;1,P74,F74))</f>
        <v/>
      </c>
      <c r="Q82" s="48"/>
      <c r="R82" s="48"/>
      <c r="S82" s="48"/>
      <c r="T82" s="48"/>
      <c r="U82" s="48"/>
      <c r="V82" s="48"/>
      <c r="W82" s="49"/>
      <c r="X82" s="20" t="str">
        <f>IF(A74="","",IF(A74&gt;1,X74,E74))</f>
        <v/>
      </c>
      <c r="Y82" s="11" t="str">
        <f>IF(B82=1,"0",IF(B82="","","1"))</f>
        <v/>
      </c>
      <c r="Z82" s="11" t="str">
        <f>IF(C82=1,"0",IF(C82="","","1"))</f>
        <v/>
      </c>
      <c r="AA82" s="11" t="str">
        <f>IF(D82=1,"0",IF(D82="","","1"))</f>
        <v/>
      </c>
      <c r="AB82" s="10" t="str">
        <f>IF(Y82="","",IF(Z82="",Y82,IF(Y82+Z82=2,3,IF(AA82="",Y82+Z82,Y82+Z82+AA82))))</f>
        <v/>
      </c>
    </row>
    <row r="83" spans="1:28" ht="14.1" customHeight="1" thickBot="1" x14ac:dyDescent="0.3">
      <c r="A83" s="6" t="s">
        <v>17</v>
      </c>
    </row>
    <row r="84" spans="1:28" ht="14.1" customHeight="1" thickBot="1" x14ac:dyDescent="0.3">
      <c r="A84" s="36" t="str">
        <f>IF(B84="","",IF(C84="",B84,IF(B84+C84=2,3,IF(D84="",B84+C84,B84+C84+D84))))</f>
        <v/>
      </c>
      <c r="B84" s="37"/>
      <c r="C84" s="37"/>
      <c r="D84" s="37"/>
      <c r="E84" s="38" t="str">
        <f>IF(A73="","",IF(A73&lt;2,X73,E73))</f>
        <v/>
      </c>
      <c r="F84" s="43" t="str">
        <f>IF(A73="","",IF(A73&lt;2,P73,F73))</f>
        <v/>
      </c>
      <c r="G84" s="44"/>
      <c r="H84" s="44"/>
      <c r="I84" s="44"/>
      <c r="J84" s="44"/>
      <c r="K84" s="44"/>
      <c r="L84" s="44"/>
      <c r="M84" s="45"/>
      <c r="N84" s="54">
        <v>52</v>
      </c>
      <c r="O84" s="54"/>
      <c r="P84" s="43" t="str">
        <f>IF(A74="","",IF(A74&lt;2,P74,F74))</f>
        <v/>
      </c>
      <c r="Q84" s="44"/>
      <c r="R84" s="44"/>
      <c r="S84" s="44"/>
      <c r="T84" s="44"/>
      <c r="U84" s="44"/>
      <c r="V84" s="44"/>
      <c r="W84" s="45"/>
      <c r="X84" s="38" t="str">
        <f>IF(A74="","",IF(A74&lt;2,X74,E74))</f>
        <v/>
      </c>
      <c r="Y84" s="37" t="str">
        <f>IF(B84=1,"0",IF(B84="","","1"))</f>
        <v/>
      </c>
      <c r="Z84" s="37" t="str">
        <f>IF(C84=1,"0",IF(C84="","","1"))</f>
        <v/>
      </c>
      <c r="AA84" s="37" t="str">
        <f>IF(D84=1,"0",IF(D84="","","1"))</f>
        <v/>
      </c>
      <c r="AB84" s="39" t="str">
        <f>IF(Y84="","",IF(Z84="",Y84,IF(Y84+Z84=2,3,IF(AA84="",Y84+Z84,Y84+Z84+AA84))))</f>
        <v/>
      </c>
    </row>
    <row r="85" spans="1:28" ht="14.1" customHeight="1" x14ac:dyDescent="0.25"/>
    <row r="86" spans="1:28" ht="14.1" customHeight="1" x14ac:dyDescent="0.25"/>
    <row r="87" spans="1:28" ht="14.1" customHeight="1" x14ac:dyDescent="0.25"/>
  </sheetData>
  <mergeCells count="208">
    <mergeCell ref="A61:B61"/>
    <mergeCell ref="Y61:Z61"/>
    <mergeCell ref="AA61:AB61"/>
    <mergeCell ref="C61:N61"/>
    <mergeCell ref="A62:B62"/>
    <mergeCell ref="Y62:Z62"/>
    <mergeCell ref="AA62:AB62"/>
    <mergeCell ref="C62:N62"/>
    <mergeCell ref="AA59:AB59"/>
    <mergeCell ref="Y59:Z59"/>
    <mergeCell ref="A59:B59"/>
    <mergeCell ref="A60:B60"/>
    <mergeCell ref="Y60:Z60"/>
    <mergeCell ref="AA60:AB60"/>
    <mergeCell ref="C59:N59"/>
    <mergeCell ref="C60:N60"/>
    <mergeCell ref="A65:B65"/>
    <mergeCell ref="Y65:Z65"/>
    <mergeCell ref="AA65:AB65"/>
    <mergeCell ref="C65:N65"/>
    <mergeCell ref="A66:B66"/>
    <mergeCell ref="Y66:Z66"/>
    <mergeCell ref="AA66:AB66"/>
    <mergeCell ref="C66:N66"/>
    <mergeCell ref="A63:B63"/>
    <mergeCell ref="Y63:Z63"/>
    <mergeCell ref="AA63:AB63"/>
    <mergeCell ref="C63:N63"/>
    <mergeCell ref="A64:B64"/>
    <mergeCell ref="Y64:Z64"/>
    <mergeCell ref="AA64:AB64"/>
    <mergeCell ref="C64:N64"/>
    <mergeCell ref="A67:B67"/>
    <mergeCell ref="Y67:Z67"/>
    <mergeCell ref="AA67:AB67"/>
    <mergeCell ref="C67:N67"/>
    <mergeCell ref="A69:B69"/>
    <mergeCell ref="Y69:Z69"/>
    <mergeCell ref="AA69:AB69"/>
    <mergeCell ref="A68:B68"/>
    <mergeCell ref="Y68:Z68"/>
    <mergeCell ref="AA68:AB68"/>
    <mergeCell ref="C68:N68"/>
    <mergeCell ref="E5:M5"/>
    <mergeCell ref="N5:O5"/>
    <mergeCell ref="P5:X5"/>
    <mergeCell ref="E6:M6"/>
    <mergeCell ref="N6:O6"/>
    <mergeCell ref="P6:X6"/>
    <mergeCell ref="N7:O7"/>
    <mergeCell ref="P7:X7"/>
    <mergeCell ref="E9:M9"/>
    <mergeCell ref="E12:M12"/>
    <mergeCell ref="P12:X12"/>
    <mergeCell ref="E13:M13"/>
    <mergeCell ref="N13:O13"/>
    <mergeCell ref="P13:X13"/>
    <mergeCell ref="N12:O12"/>
    <mergeCell ref="P9:X9"/>
    <mergeCell ref="E7:M7"/>
    <mergeCell ref="E10:M10"/>
    <mergeCell ref="P10:X10"/>
    <mergeCell ref="E11:M11"/>
    <mergeCell ref="P11:X11"/>
    <mergeCell ref="E16:M16"/>
    <mergeCell ref="N16:O16"/>
    <mergeCell ref="P16:X16"/>
    <mergeCell ref="E17:M17"/>
    <mergeCell ref="N17:O17"/>
    <mergeCell ref="P17:X17"/>
    <mergeCell ref="E14:M14"/>
    <mergeCell ref="N14:O14"/>
    <mergeCell ref="P14:X14"/>
    <mergeCell ref="E15:M15"/>
    <mergeCell ref="N15:O15"/>
    <mergeCell ref="P15:X15"/>
    <mergeCell ref="E20:M20"/>
    <mergeCell ref="N20:O20"/>
    <mergeCell ref="P20:X20"/>
    <mergeCell ref="E21:M21"/>
    <mergeCell ref="N21:O21"/>
    <mergeCell ref="P21:X21"/>
    <mergeCell ref="E18:M18"/>
    <mergeCell ref="N18:O18"/>
    <mergeCell ref="P18:X18"/>
    <mergeCell ref="E19:M19"/>
    <mergeCell ref="N19:O19"/>
    <mergeCell ref="P19:X19"/>
    <mergeCell ref="E24:M24"/>
    <mergeCell ref="N24:O24"/>
    <mergeCell ref="P24:X24"/>
    <mergeCell ref="E25:M25"/>
    <mergeCell ref="N25:O25"/>
    <mergeCell ref="P25:X25"/>
    <mergeCell ref="E22:M22"/>
    <mergeCell ref="N22:O22"/>
    <mergeCell ref="P22:X22"/>
    <mergeCell ref="E23:M23"/>
    <mergeCell ref="N23:O23"/>
    <mergeCell ref="P23:X23"/>
    <mergeCell ref="E28:M28"/>
    <mergeCell ref="N28:O28"/>
    <mergeCell ref="P28:X28"/>
    <mergeCell ref="E29:M29"/>
    <mergeCell ref="N29:O29"/>
    <mergeCell ref="P29:X29"/>
    <mergeCell ref="E26:M26"/>
    <mergeCell ref="N26:O26"/>
    <mergeCell ref="P26:X26"/>
    <mergeCell ref="E27:M27"/>
    <mergeCell ref="N27:O27"/>
    <mergeCell ref="P27:X27"/>
    <mergeCell ref="E32:M32"/>
    <mergeCell ref="N32:O32"/>
    <mergeCell ref="P32:X32"/>
    <mergeCell ref="E33:M33"/>
    <mergeCell ref="N33:O33"/>
    <mergeCell ref="P33:X33"/>
    <mergeCell ref="E30:M30"/>
    <mergeCell ref="N30:O30"/>
    <mergeCell ref="P30:X30"/>
    <mergeCell ref="E31:M31"/>
    <mergeCell ref="N31:O31"/>
    <mergeCell ref="P31:X31"/>
    <mergeCell ref="E36:M36"/>
    <mergeCell ref="N36:O36"/>
    <mergeCell ref="P36:X36"/>
    <mergeCell ref="E37:M37"/>
    <mergeCell ref="N37:O37"/>
    <mergeCell ref="P37:X37"/>
    <mergeCell ref="E34:M34"/>
    <mergeCell ref="N34:O34"/>
    <mergeCell ref="P34:X34"/>
    <mergeCell ref="E35:M35"/>
    <mergeCell ref="N35:O35"/>
    <mergeCell ref="P35:X35"/>
    <mergeCell ref="E40:M40"/>
    <mergeCell ref="N40:O40"/>
    <mergeCell ref="P40:X40"/>
    <mergeCell ref="E41:M41"/>
    <mergeCell ref="N41:O41"/>
    <mergeCell ref="P41:X41"/>
    <mergeCell ref="E38:M38"/>
    <mergeCell ref="N38:O38"/>
    <mergeCell ref="P38:X38"/>
    <mergeCell ref="E39:M39"/>
    <mergeCell ref="N39:O39"/>
    <mergeCell ref="P39:X39"/>
    <mergeCell ref="E44:M44"/>
    <mergeCell ref="N44:O44"/>
    <mergeCell ref="P44:X44"/>
    <mergeCell ref="E45:M45"/>
    <mergeCell ref="N45:O45"/>
    <mergeCell ref="P45:X45"/>
    <mergeCell ref="E42:M42"/>
    <mergeCell ref="N42:O42"/>
    <mergeCell ref="P42:X42"/>
    <mergeCell ref="E43:M43"/>
    <mergeCell ref="N43:O43"/>
    <mergeCell ref="P43:X43"/>
    <mergeCell ref="F74:M74"/>
    <mergeCell ref="F76:M76"/>
    <mergeCell ref="G1:V1"/>
    <mergeCell ref="C2:I2"/>
    <mergeCell ref="M2:Q2"/>
    <mergeCell ref="P78:W78"/>
    <mergeCell ref="P50:X50"/>
    <mergeCell ref="N73:O73"/>
    <mergeCell ref="F73:M73"/>
    <mergeCell ref="P73:W73"/>
    <mergeCell ref="C69:N69"/>
    <mergeCell ref="N76:O76"/>
    <mergeCell ref="E48:M48"/>
    <mergeCell ref="N48:O48"/>
    <mergeCell ref="P48:X48"/>
    <mergeCell ref="E49:M49"/>
    <mergeCell ref="N49:O49"/>
    <mergeCell ref="P49:X49"/>
    <mergeCell ref="E46:M46"/>
    <mergeCell ref="N46:O46"/>
    <mergeCell ref="P46:X46"/>
    <mergeCell ref="E47:M47"/>
    <mergeCell ref="N47:O47"/>
    <mergeCell ref="P47:X47"/>
    <mergeCell ref="P80:W80"/>
    <mergeCell ref="X2:AB2"/>
    <mergeCell ref="E3:L3"/>
    <mergeCell ref="F84:M84"/>
    <mergeCell ref="F78:M78"/>
    <mergeCell ref="F80:M80"/>
    <mergeCell ref="P82:W82"/>
    <mergeCell ref="P84:W84"/>
    <mergeCell ref="N82:O82"/>
    <mergeCell ref="F82:M82"/>
    <mergeCell ref="P74:W74"/>
    <mergeCell ref="N84:O84"/>
    <mergeCell ref="E8:M8"/>
    <mergeCell ref="N8:O8"/>
    <mergeCell ref="P8:X8"/>
    <mergeCell ref="N9:O9"/>
    <mergeCell ref="N10:O10"/>
    <mergeCell ref="N11:O11"/>
    <mergeCell ref="N80:O80"/>
    <mergeCell ref="N74:O74"/>
    <mergeCell ref="P76:W76"/>
    <mergeCell ref="N78:O78"/>
    <mergeCell ref="E50:M50"/>
    <mergeCell ref="N50:O50"/>
  </mergeCells>
  <phoneticPr fontId="0" type="noConversion"/>
  <pageMargins left="0.59055118110236227" right="0.59055118110236227" top="0.19685039370078741" bottom="0.78740157480314965" header="0.19685039370078741" footer="0.39370078740157483"/>
  <pageSetup paperSize="9" scale="99" fitToHeight="2" orientation="portrait" copies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378E4-AC25-4236-896D-80E86B473827}">
  <dimension ref="A1:C10"/>
  <sheetViews>
    <sheetView workbookViewId="0"/>
  </sheetViews>
  <sheetFormatPr baseColWidth="10" defaultRowHeight="13.2" x14ac:dyDescent="0.25"/>
  <cols>
    <col min="1" max="256" width="8.88671875" customWidth="1"/>
  </cols>
  <sheetData>
    <row r="1" spans="1:3" x14ac:dyDescent="0.25">
      <c r="A1" t="str">
        <f>IF('10er'!AA60="","",IF('10er'!AA60=1,'10er'!A60,IF('10er'!AA61=1,'10er'!A61,IF('10er'!AA62=1,'10er'!A62,IF('10er'!AA63=1,'10er'!A63,IF('10er'!AA64=1,'10er'!A64,IF('10er'!AA65=1,'10er'!A65,"")))))))</f>
        <v>A</v>
      </c>
      <c r="B1" t="str">
        <f>IF('10er'!AA60="","",IF('10er'!AA60=1,'10er'!C60,IF('10er'!AA61=1,'10er'!C61,IF('10er'!AA62=1,'10er'!C62,IF('10er'!AA63=1,'10er'!C63,IF('10er'!AA64=1,'10er'!C64,IF('10er'!AA65=1,'10er'!C65,"")))))))</f>
        <v>Furie Rosse</v>
      </c>
      <c r="C1">
        <f>IF('10er'!AA60="","",IF('10er'!AA60=1,'10er'!Y60,IF('10er'!AA61=1,'10er'!Y61,IF('10er'!AA62=1,'10er'!Y62,IF('10er'!AA63=1,'10er'!Y63,IF('10er'!AA64=1,'10er'!Y64,IF('10er'!AA65=1,'10er'!Y65,"")))))))</f>
        <v>25</v>
      </c>
    </row>
    <row r="2" spans="1:3" x14ac:dyDescent="0.25">
      <c r="A2" t="str">
        <f>IF('10er'!AA60="","",IF('10er'!AA60=2,'10er'!A60,IF('10er'!AA61=2,'10er'!A61,IF('10er'!AA62=2,'10er'!A62,IF('10er'!AA63=2,'10er'!A63,IF('10er'!AA64=2,'10er'!A64,IF('10er'!AA65=2,'10er'!A65,"")))))))</f>
        <v>F</v>
      </c>
      <c r="B2" t="str">
        <f>IF('10er'!AA60="","",IF('10er'!AA60=2,'10er'!C60,IF('10er'!AA61=2,'10er'!C61,IF('10er'!AA62=2,'10er'!C62,IF('10er'!AA63=2,'10er'!C63,IF('10er'!AA64=2,'10er'!C64,IF('10er'!AA65=2,'10er'!C65,"")))))))</f>
        <v>Sins-Luthern</v>
      </c>
    </row>
    <row r="3" spans="1:3" x14ac:dyDescent="0.25">
      <c r="A3" t="str">
        <f>IF('10er'!AA60="","",IF('10er'!AA60=3,'10er'!A60,IF('10er'!AA61=3,'10er'!A61,IF('10er'!AA62=3,'10er'!A62,IF('10er'!AA63=3,'10er'!A63,IF('10er'!AA64=3,'10er'!A64,IF('10er'!AA65=3,'10er'!A65,"")))))))</f>
        <v>C</v>
      </c>
      <c r="B3" t="str">
        <f>IF('10er'!AA60="","",IF('10er'!AA60=3,'10er'!C60,IF('10er'!AA61=3,'10er'!C61,IF('10er'!AA62=3,'10er'!C62,IF('10er'!AA63=3,'10er'!C63,IF('10er'!AA64=3,'10er'!C64,IF('10er'!AA65=3,'10er'!C65,"")))))))</f>
        <v>SZC Ebersecken</v>
      </c>
    </row>
    <row r="4" spans="1:3" x14ac:dyDescent="0.25">
      <c r="A4" t="str">
        <f>IF('10er'!AA60="","",IF('10er'!AA60=4,'10er'!A60,IF('10er'!AA61=4,'10er'!A61,IF('10er'!AA62=4,'10er'!A62,IF('10er'!AA63=4,'10er'!A63,IF('10er'!AA64=4,'10er'!A64,IF('10er'!AA65=4,'10er'!A65,"")))))))</f>
        <v>B</v>
      </c>
      <c r="B4" t="str">
        <f>IF('10er'!AA60="","",IF('10er'!AA60=4,'10er'!C60,IF('10er'!AA61=4,'10er'!C61,IF('10er'!AA62=4,'10er'!C62,IF('10er'!AA63=4,'10er'!C63,IF('10er'!AA64=4,'10er'!C64,IF('10er'!AA65=4,'10er'!C65,"")))))))</f>
        <v>TZF Böllen</v>
      </c>
    </row>
    <row r="5" spans="1:3" x14ac:dyDescent="0.25">
      <c r="A5" t="str">
        <f>IF('10er'!AA60="","",IF('10er'!AA60=5,'10er'!A60,IF('10er'!AA61=5,'10er'!A61,IF('10er'!AA62=5,'10er'!A62,IF('10er'!AA63=5,'10er'!A63,IF('10er'!AA64=5,'10er'!A64,IF('10er'!AA65=5,'10er'!A65,"")))))))</f>
        <v>D</v>
      </c>
      <c r="B5" t="str">
        <f>IF('10er'!AA60="","",IF('10er'!AA60=5,'10er'!C60,IF('10er'!AA61=5,'10er'!C61,IF('10er'!AA62=5,'10er'!C62,IF('10er'!AA63=5,'10er'!C63,IF('10er'!AA64=5,'10er'!C64,IF('10er'!AA65=5,'10er'!C65,"")))))))</f>
        <v>TAF Scorzè</v>
      </c>
    </row>
    <row r="6" spans="1:3" x14ac:dyDescent="0.25">
      <c r="A6" t="str">
        <f>IF('10er'!AA60="","",IF('10er'!AA60=6,'10er'!A60,IF('10er'!AA61=6,'10er'!A61,IF('10er'!AA62=6,'10er'!A62,IF('10er'!AA63=6,'10er'!A63,IF('10er'!AA64=6,'10er'!A64,IF('10er'!AA65=6,'10er'!A65,"")))))))</f>
        <v/>
      </c>
      <c r="B6" t="str">
        <f>IF('10er'!AA60="","",IF('10er'!AA60=6,'10er'!C60,IF('10er'!AA61=6,'10er'!C61,IF('10er'!AA62=6,'10er'!C62,IF('10er'!AA63=6,'10er'!C63,IF('10er'!AA64=6,'10er'!C64,IF('10er'!AA65=6,'10er'!C65,"")))))))</f>
        <v/>
      </c>
    </row>
    <row r="7" spans="1:3" x14ac:dyDescent="0.25">
      <c r="A7" t="str">
        <f>IF('10er'!AA60="","",IF('10er'!AA60=7,'10er'!A60,IF('10er'!AA61=7,'10er'!A61,IF('10er'!AA62=7,'10er'!A62,IF('10er'!AA63=7,'10er'!A63,IF('10er'!AA64=7,'10er'!A64,IF('10er'!AA65=7,'10er'!A65,"")))))))</f>
        <v>E</v>
      </c>
      <c r="B7" t="str">
        <f>IF('10er'!AA60="","",IF('10er'!AA60=7,'10er'!C60,IF('10er'!AA61=7,'10er'!C61,IF('10er'!AA62=7,'10er'!C62,IF('10er'!AA63=7,'10er'!C63,IF('10er'!AA64=7,'10er'!C64,IF('10er'!AA65=7,'10er'!C65,"")))))))</f>
        <v>Waldkirch</v>
      </c>
    </row>
    <row r="8" spans="1:3" x14ac:dyDescent="0.25">
      <c r="A8" t="str">
        <f>IF('10er'!AA60="","",IF('10er'!AA60=8,'10er'!A60,IF('10er'!AA61=8,'10er'!A61,IF('10er'!AA62=8,'10er'!A62,IF('10er'!AA63=8,'10er'!A63,IF('10er'!AA64=8,'10er'!A64,IF('10er'!AA65=8,'10er'!A65,"")))))))</f>
        <v/>
      </c>
      <c r="B8" t="str">
        <f>IF('10er'!AA60="","",IF('10er'!AA60=8,'10er'!C60,IF('10er'!AA61=8,'10er'!C61,IF('10er'!AA62=8,'10er'!C62,IF('10er'!AA63=8,'10er'!C63,IF('10er'!AA64=8,'10er'!C64,IF('10er'!AA65=8,'10er'!C65,"")))))))</f>
        <v/>
      </c>
    </row>
    <row r="9" spans="1:3" x14ac:dyDescent="0.25">
      <c r="A9" t="str">
        <f>IF('10er'!AA60="","",IF('10er'!AA60=9,'10er'!A60,IF('10er'!AA61=9,'10er'!A61,IF('10er'!AA62=9,'10er'!A62,IF('10er'!AA63=9,'10er'!A63,IF('10er'!AA64=9,'10er'!A64,IF('10er'!AA65=9,'10er'!A65,"")))))))</f>
        <v/>
      </c>
      <c r="B9" t="str">
        <f>IF('10er'!AA60="","",IF('10er'!AA60=9,'10er'!C60,IF('10er'!AA61=9,'10er'!C61,IF('10er'!AA62=9,'10er'!C62,IF('10er'!AA63=9,'10er'!C63,IF('10er'!AA64=9,'10er'!C64,IF('10er'!AA65=9,'10er'!C65,"")))))))</f>
        <v/>
      </c>
    </row>
    <row r="10" spans="1:3" x14ac:dyDescent="0.25">
      <c r="A10" t="str">
        <f>IF('10er'!AA60="","",IF('10er'!AA60=10,'10er'!A60,IF('10er'!AA61=10,'10er'!A61,IF('10er'!AA62=10,'10er'!A62,IF('10er'!AA63=10,'10er'!A63,IF('10er'!AA64=10,'10er'!A64,IF('10er'!AA65=10,'10er'!A65,"")))))))</f>
        <v/>
      </c>
      <c r="B10" t="str">
        <f>IF('10er'!AA60="","",IF('10er'!AA60=10,'10er'!C60,IF('10er'!AA61=10,'10er'!C61,IF('10er'!AA62=10,'10er'!C62,IF('10er'!AA63=10,'10er'!C63,IF('10er'!AA64=10,'10er'!C64,IF('10er'!AA65=10,'10er'!C65,"")))))))</f>
        <v/>
      </c>
    </row>
  </sheetData>
  <phoneticPr fontId="0" type="noConversion"/>
  <pageMargins left="0.78740157499999996" right="0.78740157499999996" top="0.984251969" bottom="0.984251969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10er</vt:lpstr>
      <vt:lpstr>Worktab</vt:lpstr>
      <vt:lpstr>'10er'!Druckbereich</vt:lpstr>
    </vt:vector>
  </TitlesOfParts>
  <Company>Seilzieherclub Waldkirch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Maike Roos</dc:creator>
  <cp:lastModifiedBy>Maike Roos</cp:lastModifiedBy>
  <cp:lastPrinted>2002-03-10T21:19:01Z</cp:lastPrinted>
  <dcterms:created xsi:type="dcterms:W3CDTF">2000-03-14T20:54:12Z</dcterms:created>
  <dcterms:modified xsi:type="dcterms:W3CDTF">2025-05-31T16:59:54Z</dcterms:modified>
</cp:coreProperties>
</file>